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3"/>
  </bookViews>
  <sheets>
    <sheet name="S4" sheetId="1" r:id="rId1"/>
    <sheet name="S6" sheetId="2" r:id="rId2"/>
    <sheet name="S7" sheetId="3" r:id="rId3"/>
    <sheet name="S8ep" sheetId="4" r:id="rId4"/>
    <sheet name="S8D" sheetId="5" r:id="rId5"/>
    <sheet name="S9" sheetId="6" r:id="rId6"/>
  </sheets>
  <definedNames/>
  <calcPr fullCalcOnLoad="1"/>
</workbook>
</file>

<file path=xl/sharedStrings.xml><?xml version="1.0" encoding="utf-8"?>
<sst xmlns="http://schemas.openxmlformats.org/spreadsheetml/2006/main" count="760" uniqueCount="151">
  <si>
    <t>l.p.</t>
  </si>
  <si>
    <t>Name</t>
  </si>
  <si>
    <t>FAI licence number</t>
  </si>
  <si>
    <t>Team</t>
  </si>
  <si>
    <t>1 flight</t>
  </si>
  <si>
    <t>2 flight</t>
  </si>
  <si>
    <t>3 flight</t>
  </si>
  <si>
    <t>Place</t>
  </si>
  <si>
    <t>Fly off</t>
  </si>
  <si>
    <t>Total</t>
  </si>
  <si>
    <t>WORLD CUP IN CRACOW 8-10.08.2008</t>
  </si>
  <si>
    <t>S7</t>
  </si>
  <si>
    <t>Static</t>
  </si>
  <si>
    <t>S8E/P</t>
  </si>
  <si>
    <t>FINAL</t>
  </si>
  <si>
    <t>MAŁMYGA Leszek</t>
  </si>
  <si>
    <t>POL-4578</t>
  </si>
  <si>
    <t>PRZYBYTEK Krzysztof</t>
  </si>
  <si>
    <t>POL-3754</t>
  </si>
  <si>
    <t>ZACHARIAS Przemysław</t>
  </si>
  <si>
    <t>POL-5155</t>
  </si>
  <si>
    <t>FIAŁKOWSKI Jakub</t>
  </si>
  <si>
    <t>POL-6263</t>
  </si>
  <si>
    <t>JAROS Jakub</t>
  </si>
  <si>
    <t>POL-6697</t>
  </si>
  <si>
    <t>DYBA Mateusz</t>
  </si>
  <si>
    <t>POL-6694</t>
  </si>
  <si>
    <t>PIECHÓWKA  Łukasz</t>
  </si>
  <si>
    <t>POL-6545</t>
  </si>
  <si>
    <t>ŚLIWA Bartosz</t>
  </si>
  <si>
    <t>POL-5975</t>
  </si>
  <si>
    <t>PAŹDZIOREK Stanisław</t>
  </si>
  <si>
    <t>POL-4314</t>
  </si>
  <si>
    <t>ŁASOCHA Sławomir</t>
  </si>
  <si>
    <t>POL-3896</t>
  </si>
  <si>
    <t>ŁASOCHA Michał</t>
  </si>
  <si>
    <t>POL-6083</t>
  </si>
  <si>
    <t>GROMADA Jarosław</t>
  </si>
  <si>
    <t>POL-3205</t>
  </si>
  <si>
    <t>ARASIMOWICZ Marek</t>
  </si>
  <si>
    <t>POL-5365</t>
  </si>
  <si>
    <t>ARASIMOWICZ Paweł</t>
  </si>
  <si>
    <t>POL-5368</t>
  </si>
  <si>
    <t>ARASIMOWICZ Szymon</t>
  </si>
  <si>
    <t>POL-6325</t>
  </si>
  <si>
    <t>STAROBRAT Władysław</t>
  </si>
  <si>
    <t>POL-623</t>
  </si>
  <si>
    <t>SADOWSKA-ARASIMOWICZ Beata</t>
  </si>
  <si>
    <t>POL-5370</t>
  </si>
  <si>
    <t>ARASIMOWICZ Krzysztof</t>
  </si>
  <si>
    <t>POL-5364</t>
  </si>
  <si>
    <t xml:space="preserve">SADOWSKI Patryk </t>
  </si>
  <si>
    <t>POL-6055</t>
  </si>
  <si>
    <t>STRZYŻEWSKI Krzysztof</t>
  </si>
  <si>
    <t>POL-6183</t>
  </si>
  <si>
    <t>PAVLUK Vasil</t>
  </si>
  <si>
    <t>Słowacja</t>
  </si>
  <si>
    <t>SVK- 2614</t>
  </si>
  <si>
    <t>TREMABACZ Kamil</t>
  </si>
  <si>
    <t>POL-6469</t>
  </si>
  <si>
    <t xml:space="preserve">WIECZOREK Marcin </t>
  </si>
  <si>
    <t>POL-6471</t>
  </si>
  <si>
    <t>KRZYWIŃSKI Wojciech</t>
  </si>
  <si>
    <t>POL-1974</t>
  </si>
  <si>
    <t>KORMAŃSKI Mateusz</t>
  </si>
  <si>
    <t>POL-6651</t>
  </si>
  <si>
    <t>SIKORSKI Marcin</t>
  </si>
  <si>
    <t>POL-5862</t>
  </si>
  <si>
    <t>PAWIKOWSKI Krzysztof</t>
  </si>
  <si>
    <t>POL-6577</t>
  </si>
  <si>
    <t>POL-6576</t>
  </si>
  <si>
    <t>JANISIEWICZ Paweł</t>
  </si>
  <si>
    <t>POL-2179</t>
  </si>
  <si>
    <t>KARCH Antoni</t>
  </si>
  <si>
    <t>POL-2193</t>
  </si>
  <si>
    <t>KARCH Tomek</t>
  </si>
  <si>
    <t>POL-5480</t>
  </si>
  <si>
    <t>Channel</t>
  </si>
  <si>
    <t>Świdnik</t>
  </si>
  <si>
    <t>Gliwice</t>
  </si>
  <si>
    <t>MTSR</t>
  </si>
  <si>
    <t>AK</t>
  </si>
  <si>
    <t>Zielona Góra</t>
  </si>
  <si>
    <t>Grudziądz</t>
  </si>
  <si>
    <t>-</t>
  </si>
  <si>
    <t>I</t>
  </si>
  <si>
    <t>II</t>
  </si>
  <si>
    <t>III</t>
  </si>
  <si>
    <t>DQ</t>
  </si>
  <si>
    <t>Starting nr</t>
  </si>
  <si>
    <t>12 - 14</t>
  </si>
  <si>
    <t>18-19</t>
  </si>
  <si>
    <t>Model</t>
  </si>
  <si>
    <t>PAWIKOWSKI Michał</t>
  </si>
  <si>
    <t>ARIANE 3</t>
  </si>
  <si>
    <t>ARIANE 4</t>
  </si>
  <si>
    <t>ARIANE 1</t>
  </si>
  <si>
    <t>ARIANE 2</t>
  </si>
  <si>
    <t>LITTLE JOE 1</t>
  </si>
  <si>
    <t>METEOR 1</t>
  </si>
  <si>
    <t>MAXUS</t>
  </si>
  <si>
    <t>SATURN 1 B</t>
  </si>
  <si>
    <t>GKMKiL Rybnik</t>
  </si>
  <si>
    <t>SVK</t>
  </si>
  <si>
    <t>Aer. Z. Maz</t>
  </si>
  <si>
    <t>Aer. Gliwicki</t>
  </si>
  <si>
    <t>5-6</t>
  </si>
  <si>
    <t>10</t>
  </si>
  <si>
    <t>11</t>
  </si>
  <si>
    <t>12</t>
  </si>
  <si>
    <t>13</t>
  </si>
  <si>
    <t>14</t>
  </si>
  <si>
    <t>15</t>
  </si>
  <si>
    <t>16-18</t>
  </si>
  <si>
    <t>POL-6186</t>
  </si>
  <si>
    <t>WOWRY Kamil</t>
  </si>
  <si>
    <t>GKMKiL</t>
  </si>
  <si>
    <t>POL-5018</t>
  </si>
  <si>
    <t>WRÓBEL Krzysztof</t>
  </si>
  <si>
    <t>POL-6230</t>
  </si>
  <si>
    <t>OSTAPIUK Arkadiusz</t>
  </si>
  <si>
    <t>50/40MHz</t>
  </si>
  <si>
    <t>GÓRKA Ryszard</t>
  </si>
  <si>
    <t>POL-4384</t>
  </si>
  <si>
    <t>WOWRY Edward</t>
  </si>
  <si>
    <t>POL-2408</t>
  </si>
  <si>
    <t>KUCHARSKI Andrzej</t>
  </si>
  <si>
    <t>POL-3919</t>
  </si>
  <si>
    <t>KUCHARSKI Rafał</t>
  </si>
  <si>
    <t>POL-3917</t>
  </si>
  <si>
    <t>72/79</t>
  </si>
  <si>
    <t>52/40MHz</t>
  </si>
  <si>
    <t>SM5</t>
  </si>
  <si>
    <t>JURY FAI</t>
  </si>
  <si>
    <t>JAN MAIXNER - PRESIDENT</t>
  </si>
  <si>
    <t>LUBOMIR JUREK - MEMBER</t>
  </si>
  <si>
    <t>ZYGMUNT JANECKI - MEMBER</t>
  </si>
  <si>
    <t>CONTEST DIRECTOR</t>
  </si>
  <si>
    <t>TADEUSZ KASPRZYCKI</t>
  </si>
  <si>
    <t>S4A</t>
  </si>
  <si>
    <t>S6A</t>
  </si>
  <si>
    <t>S9A</t>
  </si>
  <si>
    <t>FAI licence nr</t>
  </si>
  <si>
    <t>CE</t>
  </si>
  <si>
    <t>Flight I</t>
  </si>
  <si>
    <t>Flight III</t>
  </si>
  <si>
    <t>Flight II</t>
  </si>
  <si>
    <t>WC Points</t>
  </si>
  <si>
    <t>Final</t>
  </si>
  <si>
    <t>Points</t>
  </si>
  <si>
    <t>S8D/non WC/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</si>
</sst>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sz val="2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0" fontId="6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shrinkToFit="1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4.57421875" style="0" customWidth="1"/>
    <col min="2" max="2" width="30.8515625" style="0" customWidth="1"/>
    <col min="3" max="3" width="11.8515625" style="0" customWidth="1"/>
    <col min="4" max="4" width="20.140625" style="0" customWidth="1"/>
    <col min="5" max="5" width="12.421875" style="0" customWidth="1"/>
    <col min="6" max="6" width="8.7109375" style="0" customWidth="1"/>
    <col min="7" max="7" width="8.8515625" style="0" customWidth="1"/>
    <col min="8" max="8" width="8.57421875" style="0" customWidth="1"/>
    <col min="9" max="9" width="9.28125" style="0" customWidth="1"/>
    <col min="10" max="10" width="7.7109375" style="0" customWidth="1"/>
    <col min="11" max="11" width="8.28125" style="0" customWidth="1"/>
    <col min="12" max="12" width="11.28125" style="28" customWidth="1"/>
  </cols>
  <sheetData>
    <row r="1" spans="1:11" ht="24.75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87" t="s">
        <v>139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3.5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2" ht="12.75" customHeight="1" thickBot="1">
      <c r="A4" s="5" t="s">
        <v>0</v>
      </c>
      <c r="B4" s="6" t="s">
        <v>1</v>
      </c>
      <c r="C4" s="7" t="s">
        <v>3</v>
      </c>
      <c r="D4" s="7" t="s">
        <v>2</v>
      </c>
      <c r="E4" s="7" t="s">
        <v>89</v>
      </c>
      <c r="F4" s="7" t="s">
        <v>4</v>
      </c>
      <c r="G4" s="7" t="s">
        <v>5</v>
      </c>
      <c r="H4" s="7" t="s">
        <v>6</v>
      </c>
      <c r="I4" s="6" t="s">
        <v>8</v>
      </c>
      <c r="J4" s="6" t="s">
        <v>9</v>
      </c>
      <c r="K4" s="18" t="s">
        <v>7</v>
      </c>
      <c r="L4" s="34" t="s">
        <v>147</v>
      </c>
    </row>
    <row r="5" spans="1:12" ht="12.75" customHeight="1">
      <c r="A5" s="3">
        <v>1</v>
      </c>
      <c r="B5" s="1" t="s">
        <v>23</v>
      </c>
      <c r="C5" s="14" t="s">
        <v>80</v>
      </c>
      <c r="D5" s="14" t="s">
        <v>24</v>
      </c>
      <c r="E5" s="14">
        <v>54</v>
      </c>
      <c r="F5" s="13">
        <v>69</v>
      </c>
      <c r="G5" s="13">
        <v>88</v>
      </c>
      <c r="H5" s="13">
        <v>80</v>
      </c>
      <c r="I5" s="13" t="s">
        <v>84</v>
      </c>
      <c r="J5" s="13">
        <f aca="true" t="shared" si="0" ref="J5:J18">SUM(F5:I5)</f>
        <v>237</v>
      </c>
      <c r="K5" s="74" t="s">
        <v>85</v>
      </c>
      <c r="L5" s="13">
        <v>111</v>
      </c>
    </row>
    <row r="6" spans="1:12" ht="12.75" customHeight="1">
      <c r="A6" s="4">
        <v>2</v>
      </c>
      <c r="B6" s="1" t="s">
        <v>21</v>
      </c>
      <c r="C6" s="14" t="s">
        <v>80</v>
      </c>
      <c r="D6" s="14" t="s">
        <v>22</v>
      </c>
      <c r="E6" s="14">
        <v>32</v>
      </c>
      <c r="F6" s="14">
        <v>78</v>
      </c>
      <c r="G6" s="14">
        <v>68</v>
      </c>
      <c r="H6" s="14">
        <v>44</v>
      </c>
      <c r="I6" s="14" t="s">
        <v>84</v>
      </c>
      <c r="J6" s="14">
        <f t="shared" si="0"/>
        <v>190</v>
      </c>
      <c r="K6" s="75" t="s">
        <v>86</v>
      </c>
      <c r="L6" s="14">
        <v>89</v>
      </c>
    </row>
    <row r="7" spans="1:12" ht="12.75" customHeight="1">
      <c r="A7" s="4">
        <v>3</v>
      </c>
      <c r="B7" s="1" t="s">
        <v>41</v>
      </c>
      <c r="C7" s="14" t="s">
        <v>78</v>
      </c>
      <c r="D7" s="14" t="s">
        <v>42</v>
      </c>
      <c r="E7" s="14">
        <v>35</v>
      </c>
      <c r="F7" s="14">
        <v>58</v>
      </c>
      <c r="G7" s="14">
        <v>120</v>
      </c>
      <c r="H7" s="14" t="s">
        <v>84</v>
      </c>
      <c r="I7" s="14" t="s">
        <v>84</v>
      </c>
      <c r="J7" s="13">
        <f t="shared" si="0"/>
        <v>178</v>
      </c>
      <c r="K7" s="75" t="s">
        <v>87</v>
      </c>
      <c r="L7" s="14">
        <v>82</v>
      </c>
    </row>
    <row r="8" spans="1:12" ht="12.75" customHeight="1">
      <c r="A8" s="4">
        <v>4</v>
      </c>
      <c r="B8" s="1" t="s">
        <v>17</v>
      </c>
      <c r="C8" s="14" t="s">
        <v>80</v>
      </c>
      <c r="D8" s="14" t="s">
        <v>18</v>
      </c>
      <c r="E8" s="14">
        <v>1</v>
      </c>
      <c r="F8" s="14">
        <v>29</v>
      </c>
      <c r="G8" s="14">
        <v>54</v>
      </c>
      <c r="H8" s="14">
        <v>69</v>
      </c>
      <c r="I8" s="14" t="s">
        <v>84</v>
      </c>
      <c r="J8" s="14">
        <f t="shared" si="0"/>
        <v>152</v>
      </c>
      <c r="K8" s="76">
        <v>4</v>
      </c>
      <c r="L8" s="37">
        <v>70</v>
      </c>
    </row>
    <row r="9" spans="1:12" ht="12.75" customHeight="1">
      <c r="A9" s="4">
        <v>5</v>
      </c>
      <c r="B9" s="1" t="s">
        <v>47</v>
      </c>
      <c r="C9" s="14" t="s">
        <v>78</v>
      </c>
      <c r="D9" s="14" t="s">
        <v>48</v>
      </c>
      <c r="E9" s="14">
        <v>42</v>
      </c>
      <c r="F9" s="14" t="s">
        <v>88</v>
      </c>
      <c r="G9" s="14">
        <v>58</v>
      </c>
      <c r="H9" s="14">
        <v>54</v>
      </c>
      <c r="I9" s="14" t="s">
        <v>84</v>
      </c>
      <c r="J9" s="13">
        <f t="shared" si="0"/>
        <v>112</v>
      </c>
      <c r="K9" s="76">
        <v>5</v>
      </c>
      <c r="L9" s="37">
        <v>52</v>
      </c>
    </row>
    <row r="10" spans="1:12" ht="12.75" customHeight="1">
      <c r="A10" s="4">
        <v>6</v>
      </c>
      <c r="B10" s="1" t="s">
        <v>51</v>
      </c>
      <c r="C10" s="14" t="s">
        <v>78</v>
      </c>
      <c r="D10" s="14" t="s">
        <v>52</v>
      </c>
      <c r="E10" s="14">
        <v>58</v>
      </c>
      <c r="F10" s="14">
        <v>111</v>
      </c>
      <c r="G10" s="14" t="s">
        <v>84</v>
      </c>
      <c r="H10" s="14" t="s">
        <v>84</v>
      </c>
      <c r="I10" s="14" t="s">
        <v>84</v>
      </c>
      <c r="J10" s="14">
        <f t="shared" si="0"/>
        <v>111</v>
      </c>
      <c r="K10" s="76">
        <v>6</v>
      </c>
      <c r="L10" s="14">
        <v>51</v>
      </c>
    </row>
    <row r="11" spans="1:12" ht="12.75" customHeight="1">
      <c r="A11" s="4">
        <v>7</v>
      </c>
      <c r="B11" s="1" t="s">
        <v>33</v>
      </c>
      <c r="C11" s="14" t="s">
        <v>83</v>
      </c>
      <c r="D11" s="14" t="s">
        <v>34</v>
      </c>
      <c r="E11" s="14">
        <v>92</v>
      </c>
      <c r="F11" s="14" t="s">
        <v>88</v>
      </c>
      <c r="G11" s="14" t="s">
        <v>88</v>
      </c>
      <c r="H11" s="14">
        <v>100</v>
      </c>
      <c r="I11" s="14" t="s">
        <v>84</v>
      </c>
      <c r="J11" s="13">
        <f t="shared" si="0"/>
        <v>100</v>
      </c>
      <c r="K11" s="76">
        <v>7</v>
      </c>
      <c r="L11" s="14">
        <v>45</v>
      </c>
    </row>
    <row r="12" spans="1:12" ht="12.75" customHeight="1">
      <c r="A12" s="4">
        <v>8</v>
      </c>
      <c r="B12" s="1" t="s">
        <v>49</v>
      </c>
      <c r="C12" s="14" t="s">
        <v>78</v>
      </c>
      <c r="D12" s="14" t="s">
        <v>50</v>
      </c>
      <c r="E12" s="14">
        <v>75</v>
      </c>
      <c r="F12" s="14">
        <v>98</v>
      </c>
      <c r="G12" s="14" t="s">
        <v>84</v>
      </c>
      <c r="H12" s="14" t="s">
        <v>84</v>
      </c>
      <c r="I12" s="14" t="s">
        <v>84</v>
      </c>
      <c r="J12" s="14">
        <f t="shared" si="0"/>
        <v>98</v>
      </c>
      <c r="K12" s="76">
        <v>8</v>
      </c>
      <c r="L12" s="14">
        <v>44</v>
      </c>
    </row>
    <row r="13" spans="1:12" ht="12.75" customHeight="1">
      <c r="A13" s="4">
        <v>9</v>
      </c>
      <c r="B13" s="1" t="s">
        <v>35</v>
      </c>
      <c r="C13" s="14" t="s">
        <v>83</v>
      </c>
      <c r="D13" s="14" t="s">
        <v>36</v>
      </c>
      <c r="E13" s="14">
        <v>18</v>
      </c>
      <c r="F13" s="14" t="s">
        <v>88</v>
      </c>
      <c r="G13" s="14">
        <v>72</v>
      </c>
      <c r="H13" s="14" t="s">
        <v>88</v>
      </c>
      <c r="I13" s="14" t="s">
        <v>84</v>
      </c>
      <c r="J13" s="13">
        <f t="shared" si="0"/>
        <v>72</v>
      </c>
      <c r="K13" s="76">
        <v>9</v>
      </c>
      <c r="L13" s="14">
        <v>32</v>
      </c>
    </row>
    <row r="14" spans="1:12" ht="12.75" customHeight="1">
      <c r="A14" s="4">
        <v>10</v>
      </c>
      <c r="B14" s="1" t="s">
        <v>19</v>
      </c>
      <c r="C14" s="14" t="s">
        <v>80</v>
      </c>
      <c r="D14" s="14" t="s">
        <v>20</v>
      </c>
      <c r="E14" s="14">
        <v>2</v>
      </c>
      <c r="F14" s="14" t="s">
        <v>88</v>
      </c>
      <c r="G14" s="14" t="s">
        <v>88</v>
      </c>
      <c r="H14" s="14">
        <v>61</v>
      </c>
      <c r="I14" s="14" t="s">
        <v>84</v>
      </c>
      <c r="J14" s="14">
        <f t="shared" si="0"/>
        <v>61</v>
      </c>
      <c r="K14" s="76">
        <v>10</v>
      </c>
      <c r="L14" s="14">
        <v>27</v>
      </c>
    </row>
    <row r="15" spans="1:12" ht="12.75" customHeight="1">
      <c r="A15" s="4">
        <v>11</v>
      </c>
      <c r="B15" s="1" t="s">
        <v>39</v>
      </c>
      <c r="C15" s="14" t="s">
        <v>78</v>
      </c>
      <c r="D15" s="14" t="s">
        <v>40</v>
      </c>
      <c r="E15" s="14">
        <v>67</v>
      </c>
      <c r="F15" s="14">
        <v>14</v>
      </c>
      <c r="G15" s="14" t="s">
        <v>84</v>
      </c>
      <c r="H15" s="14" t="s">
        <v>84</v>
      </c>
      <c r="I15" s="14" t="s">
        <v>84</v>
      </c>
      <c r="J15" s="13">
        <f t="shared" si="0"/>
        <v>14</v>
      </c>
      <c r="K15" s="76">
        <v>11</v>
      </c>
      <c r="L15" s="14">
        <v>7</v>
      </c>
    </row>
    <row r="16" spans="1:12" ht="12.75" customHeight="1">
      <c r="A16" s="4">
        <v>12</v>
      </c>
      <c r="B16" s="1" t="s">
        <v>25</v>
      </c>
      <c r="C16" s="14" t="s">
        <v>80</v>
      </c>
      <c r="D16" s="14" t="s">
        <v>26</v>
      </c>
      <c r="E16" s="14">
        <v>53</v>
      </c>
      <c r="F16" s="14" t="s">
        <v>88</v>
      </c>
      <c r="G16" s="14" t="s">
        <v>88</v>
      </c>
      <c r="H16" s="14" t="s">
        <v>88</v>
      </c>
      <c r="I16" s="14" t="s">
        <v>84</v>
      </c>
      <c r="J16" s="13">
        <f t="shared" si="0"/>
        <v>0</v>
      </c>
      <c r="K16" s="76" t="s">
        <v>90</v>
      </c>
      <c r="L16" s="14">
        <v>0</v>
      </c>
    </row>
    <row r="17" spans="1:12" ht="12.75" customHeight="1">
      <c r="A17" s="4">
        <v>13</v>
      </c>
      <c r="B17" s="1" t="s">
        <v>31</v>
      </c>
      <c r="C17" s="14" t="s">
        <v>79</v>
      </c>
      <c r="D17" s="14" t="s">
        <v>32</v>
      </c>
      <c r="E17" s="14">
        <v>55</v>
      </c>
      <c r="F17" s="14" t="s">
        <v>88</v>
      </c>
      <c r="G17" s="14" t="s">
        <v>84</v>
      </c>
      <c r="H17" s="14" t="s">
        <v>84</v>
      </c>
      <c r="I17" s="14" t="s">
        <v>84</v>
      </c>
      <c r="J17" s="14">
        <f t="shared" si="0"/>
        <v>0</v>
      </c>
      <c r="K17" s="76" t="s">
        <v>90</v>
      </c>
      <c r="L17" s="14">
        <v>0</v>
      </c>
    </row>
    <row r="18" spans="1:12" ht="12.75" customHeight="1">
      <c r="A18" s="4">
        <v>14</v>
      </c>
      <c r="B18" s="1" t="s">
        <v>55</v>
      </c>
      <c r="C18" s="14" t="s">
        <v>56</v>
      </c>
      <c r="D18" s="14" t="s">
        <v>57</v>
      </c>
      <c r="E18" s="14">
        <v>76</v>
      </c>
      <c r="F18" s="14" t="s">
        <v>88</v>
      </c>
      <c r="G18" s="14" t="s">
        <v>84</v>
      </c>
      <c r="H18" s="14" t="s">
        <v>84</v>
      </c>
      <c r="I18" s="14" t="s">
        <v>84</v>
      </c>
      <c r="J18" s="13">
        <f t="shared" si="0"/>
        <v>0</v>
      </c>
      <c r="K18" s="76" t="s">
        <v>90</v>
      </c>
      <c r="L18" s="14">
        <v>0</v>
      </c>
    </row>
    <row r="19" ht="12.75" customHeight="1"/>
    <row r="20" ht="12.75" customHeight="1"/>
    <row r="21" ht="12.75" customHeight="1"/>
    <row r="22" ht="12.75" customHeight="1"/>
    <row r="23" spans="2:8" ht="12.75" customHeight="1">
      <c r="B23" s="49" t="s">
        <v>133</v>
      </c>
      <c r="F23" s="90" t="s">
        <v>137</v>
      </c>
      <c r="G23" s="90"/>
      <c r="H23" s="91"/>
    </row>
    <row r="25" spans="2:8" ht="12.75">
      <c r="B25" s="28" t="s">
        <v>134</v>
      </c>
      <c r="F25" s="92" t="s">
        <v>138</v>
      </c>
      <c r="G25" s="92"/>
      <c r="H25" s="91"/>
    </row>
    <row r="27" ht="12.75">
      <c r="B27" s="28" t="s">
        <v>135</v>
      </c>
    </row>
    <row r="29" ht="12.75">
      <c r="B29" s="28" t="s">
        <v>136</v>
      </c>
    </row>
    <row r="36" spans="1:11" ht="14.25">
      <c r="A36" s="23"/>
      <c r="B36" s="12"/>
      <c r="C36" s="24"/>
      <c r="D36" s="24"/>
      <c r="E36" s="24"/>
      <c r="F36" s="24"/>
      <c r="G36" s="24"/>
      <c r="H36" s="24"/>
      <c r="I36" s="24"/>
      <c r="J36" s="24"/>
      <c r="K36" s="39"/>
    </row>
    <row r="37" spans="1:11" ht="14.25">
      <c r="A37" s="23"/>
      <c r="B37" s="12"/>
      <c r="C37" s="24"/>
      <c r="D37" s="24"/>
      <c r="E37" s="24"/>
      <c r="F37" s="24"/>
      <c r="G37" s="24"/>
      <c r="H37" s="24"/>
      <c r="I37" s="24"/>
      <c r="J37" s="24"/>
      <c r="K37" s="39"/>
    </row>
    <row r="38" spans="1:11" ht="14.25">
      <c r="A38" s="23"/>
      <c r="B38" s="12"/>
      <c r="C38" s="24"/>
      <c r="D38" s="24"/>
      <c r="E38" s="24"/>
      <c r="F38" s="24"/>
      <c r="G38" s="24"/>
      <c r="H38" s="24"/>
      <c r="I38" s="24"/>
      <c r="J38" s="24"/>
      <c r="K38" s="39"/>
    </row>
    <row r="39" spans="1:11" ht="14.25">
      <c r="A39" s="23"/>
      <c r="B39" s="12"/>
      <c r="C39" s="24"/>
      <c r="D39" s="24"/>
      <c r="E39" s="24"/>
      <c r="F39" s="24"/>
      <c r="G39" s="24"/>
      <c r="H39" s="24"/>
      <c r="I39" s="24"/>
      <c r="J39" s="24"/>
      <c r="K39" s="39"/>
    </row>
    <row r="40" spans="1:11" ht="14.25">
      <c r="A40" s="23"/>
      <c r="B40" s="12"/>
      <c r="C40" s="24"/>
      <c r="D40" s="24"/>
      <c r="E40" s="24"/>
      <c r="F40" s="24"/>
      <c r="G40" s="24"/>
      <c r="H40" s="24"/>
      <c r="I40" s="24"/>
      <c r="J40" s="24"/>
      <c r="K40" s="39"/>
    </row>
    <row r="41" spans="1:11" ht="14.25">
      <c r="A41" s="23"/>
      <c r="B41" s="12"/>
      <c r="C41" s="24"/>
      <c r="D41" s="24"/>
      <c r="E41" s="24"/>
      <c r="F41" s="24"/>
      <c r="G41" s="24"/>
      <c r="H41" s="24"/>
      <c r="I41" s="24"/>
      <c r="J41" s="24"/>
      <c r="K41" s="39"/>
    </row>
  </sheetData>
  <sheetProtection/>
  <mergeCells count="4">
    <mergeCell ref="A1:K1"/>
    <mergeCell ref="A2:K3"/>
    <mergeCell ref="F23:H23"/>
    <mergeCell ref="F25:H2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4.57421875" style="0" customWidth="1"/>
    <col min="2" max="2" width="30.7109375" style="0" customWidth="1"/>
    <col min="3" max="3" width="11.8515625" style="0" customWidth="1"/>
    <col min="4" max="4" width="20.00390625" style="0" customWidth="1"/>
    <col min="5" max="5" width="12.57421875" style="0" customWidth="1"/>
    <col min="6" max="9" width="8.7109375" style="0" customWidth="1"/>
    <col min="10" max="10" width="7.7109375" style="0" customWidth="1"/>
    <col min="11" max="11" width="8.00390625" style="0" customWidth="1"/>
    <col min="12" max="12" width="11.57421875" style="0" customWidth="1"/>
  </cols>
  <sheetData>
    <row r="1" spans="1:11" ht="24.75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87" t="s">
        <v>140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3.5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2" ht="12.75" customHeight="1" thickBot="1">
      <c r="A4" s="5" t="s">
        <v>0</v>
      </c>
      <c r="B4" s="18" t="s">
        <v>1</v>
      </c>
      <c r="C4" s="19" t="s">
        <v>3</v>
      </c>
      <c r="D4" s="15" t="s">
        <v>2</v>
      </c>
      <c r="E4" s="7" t="s">
        <v>89</v>
      </c>
      <c r="F4" s="7" t="s">
        <v>4</v>
      </c>
      <c r="G4" s="7" t="s">
        <v>5</v>
      </c>
      <c r="H4" s="7" t="s">
        <v>6</v>
      </c>
      <c r="I4" s="6" t="s">
        <v>8</v>
      </c>
      <c r="J4" s="6" t="s">
        <v>9</v>
      </c>
      <c r="K4" s="18" t="s">
        <v>7</v>
      </c>
      <c r="L4" s="34" t="s">
        <v>147</v>
      </c>
    </row>
    <row r="5" spans="1:12" ht="12.75" customHeight="1">
      <c r="A5" s="3">
        <v>1</v>
      </c>
      <c r="B5" s="1" t="s">
        <v>47</v>
      </c>
      <c r="C5" s="13" t="s">
        <v>78</v>
      </c>
      <c r="D5" s="14" t="s">
        <v>48</v>
      </c>
      <c r="E5" s="14">
        <v>42</v>
      </c>
      <c r="F5" s="13">
        <v>122</v>
      </c>
      <c r="G5" s="13">
        <v>108</v>
      </c>
      <c r="H5" s="13">
        <v>104</v>
      </c>
      <c r="I5" s="13" t="s">
        <v>84</v>
      </c>
      <c r="J5" s="13">
        <f aca="true" t="shared" si="0" ref="J5:J25">SUM(F5:I5)</f>
        <v>334</v>
      </c>
      <c r="K5" s="74" t="s">
        <v>85</v>
      </c>
      <c r="L5" s="13">
        <v>113</v>
      </c>
    </row>
    <row r="6" spans="1:12" ht="12.75" customHeight="1">
      <c r="A6" s="4">
        <v>2</v>
      </c>
      <c r="B6" s="1" t="s">
        <v>15</v>
      </c>
      <c r="C6" s="14" t="s">
        <v>82</v>
      </c>
      <c r="D6" s="14" t="s">
        <v>16</v>
      </c>
      <c r="E6" s="14">
        <v>49</v>
      </c>
      <c r="F6" s="14">
        <v>109</v>
      </c>
      <c r="G6" s="14">
        <v>120</v>
      </c>
      <c r="H6" s="14">
        <v>102</v>
      </c>
      <c r="I6" s="14" t="s">
        <v>84</v>
      </c>
      <c r="J6" s="13">
        <f t="shared" si="0"/>
        <v>331</v>
      </c>
      <c r="K6" s="75" t="s">
        <v>86</v>
      </c>
      <c r="L6" s="14">
        <v>109</v>
      </c>
    </row>
    <row r="7" spans="1:12" ht="12.75" customHeight="1">
      <c r="A7" s="4">
        <v>3</v>
      </c>
      <c r="B7" s="1" t="s">
        <v>45</v>
      </c>
      <c r="C7" s="14" t="s">
        <v>78</v>
      </c>
      <c r="D7" s="14" t="s">
        <v>46</v>
      </c>
      <c r="E7" s="14">
        <v>94</v>
      </c>
      <c r="F7" s="14">
        <v>96</v>
      </c>
      <c r="G7" s="14">
        <v>98</v>
      </c>
      <c r="H7" s="14">
        <v>117</v>
      </c>
      <c r="I7" s="14" t="s">
        <v>84</v>
      </c>
      <c r="J7" s="13">
        <f t="shared" si="0"/>
        <v>311</v>
      </c>
      <c r="K7" s="75" t="s">
        <v>87</v>
      </c>
      <c r="L7" s="14">
        <v>102</v>
      </c>
    </row>
    <row r="8" spans="1:12" ht="12.75" customHeight="1">
      <c r="A8" s="4">
        <v>4</v>
      </c>
      <c r="B8" s="1" t="s">
        <v>33</v>
      </c>
      <c r="C8" s="14" t="s">
        <v>83</v>
      </c>
      <c r="D8" s="14" t="s">
        <v>34</v>
      </c>
      <c r="E8" s="14">
        <v>92</v>
      </c>
      <c r="F8" s="14">
        <v>95</v>
      </c>
      <c r="G8" s="14">
        <v>92</v>
      </c>
      <c r="H8" s="14">
        <v>113</v>
      </c>
      <c r="I8" s="14" t="s">
        <v>84</v>
      </c>
      <c r="J8" s="13">
        <f t="shared" si="0"/>
        <v>300</v>
      </c>
      <c r="K8" s="78">
        <v>4</v>
      </c>
      <c r="L8" s="37">
        <v>97</v>
      </c>
    </row>
    <row r="9" spans="1:12" ht="12.75" customHeight="1">
      <c r="A9" s="4">
        <v>5</v>
      </c>
      <c r="B9" s="1" t="s">
        <v>49</v>
      </c>
      <c r="C9" s="14" t="s">
        <v>78</v>
      </c>
      <c r="D9" s="14" t="s">
        <v>50</v>
      </c>
      <c r="E9" s="14">
        <v>75</v>
      </c>
      <c r="F9" s="14">
        <v>85</v>
      </c>
      <c r="G9" s="14">
        <v>102</v>
      </c>
      <c r="H9" s="14">
        <v>103</v>
      </c>
      <c r="I9" s="14" t="s">
        <v>84</v>
      </c>
      <c r="J9" s="13">
        <f t="shared" si="0"/>
        <v>290</v>
      </c>
      <c r="K9" s="78">
        <v>5</v>
      </c>
      <c r="L9" s="37">
        <v>93</v>
      </c>
    </row>
    <row r="10" spans="1:12" ht="12.75" customHeight="1">
      <c r="A10" s="4">
        <v>6</v>
      </c>
      <c r="B10" s="1" t="s">
        <v>39</v>
      </c>
      <c r="C10" s="14" t="s">
        <v>78</v>
      </c>
      <c r="D10" s="14" t="s">
        <v>40</v>
      </c>
      <c r="E10" s="14">
        <v>67</v>
      </c>
      <c r="F10" s="14">
        <v>100</v>
      </c>
      <c r="G10" s="14">
        <v>97</v>
      </c>
      <c r="H10" s="14">
        <v>71</v>
      </c>
      <c r="I10" s="14" t="s">
        <v>84</v>
      </c>
      <c r="J10" s="13">
        <f t="shared" si="0"/>
        <v>268</v>
      </c>
      <c r="K10" s="78">
        <v>6</v>
      </c>
      <c r="L10" s="37">
        <v>86</v>
      </c>
    </row>
    <row r="11" spans="1:12" ht="12.75" customHeight="1">
      <c r="A11" s="4">
        <v>7</v>
      </c>
      <c r="B11" s="1" t="s">
        <v>41</v>
      </c>
      <c r="C11" s="14" t="s">
        <v>78</v>
      </c>
      <c r="D11" s="14" t="s">
        <v>42</v>
      </c>
      <c r="E11" s="14">
        <v>35</v>
      </c>
      <c r="F11" s="14">
        <v>90</v>
      </c>
      <c r="G11" s="14">
        <v>106</v>
      </c>
      <c r="H11" s="14">
        <v>70</v>
      </c>
      <c r="I11" s="14" t="s">
        <v>84</v>
      </c>
      <c r="J11" s="13">
        <f t="shared" si="0"/>
        <v>266</v>
      </c>
      <c r="K11" s="78">
        <v>7</v>
      </c>
      <c r="L11" s="37">
        <v>84</v>
      </c>
    </row>
    <row r="12" spans="1:12" ht="12.75" customHeight="1">
      <c r="A12" s="4">
        <v>8</v>
      </c>
      <c r="B12" s="1" t="s">
        <v>19</v>
      </c>
      <c r="C12" s="14" t="s">
        <v>80</v>
      </c>
      <c r="D12" s="14" t="s">
        <v>20</v>
      </c>
      <c r="E12" s="14">
        <v>2</v>
      </c>
      <c r="F12" s="14">
        <v>89</v>
      </c>
      <c r="G12" s="14">
        <v>83</v>
      </c>
      <c r="H12" s="14">
        <v>87</v>
      </c>
      <c r="I12" s="14" t="s">
        <v>84</v>
      </c>
      <c r="J12" s="13">
        <f t="shared" si="0"/>
        <v>259</v>
      </c>
      <c r="K12" s="78">
        <v>8</v>
      </c>
      <c r="L12" s="37">
        <v>82</v>
      </c>
    </row>
    <row r="13" spans="1:12" ht="12.75" customHeight="1">
      <c r="A13" s="4">
        <v>9</v>
      </c>
      <c r="B13" s="1" t="s">
        <v>55</v>
      </c>
      <c r="C13" s="14" t="s">
        <v>56</v>
      </c>
      <c r="D13" s="14" t="s">
        <v>57</v>
      </c>
      <c r="E13" s="14">
        <v>76</v>
      </c>
      <c r="F13" s="14">
        <v>80</v>
      </c>
      <c r="G13" s="14">
        <v>79</v>
      </c>
      <c r="H13" s="14">
        <v>85</v>
      </c>
      <c r="I13" s="14" t="s">
        <v>84</v>
      </c>
      <c r="J13" s="13">
        <f t="shared" si="0"/>
        <v>244</v>
      </c>
      <c r="K13" s="78">
        <v>9</v>
      </c>
      <c r="L13" s="37">
        <v>77</v>
      </c>
    </row>
    <row r="14" spans="1:12" ht="12.75" customHeight="1">
      <c r="A14" s="4">
        <v>10</v>
      </c>
      <c r="B14" s="1" t="s">
        <v>17</v>
      </c>
      <c r="C14" s="14" t="s">
        <v>80</v>
      </c>
      <c r="D14" s="14" t="s">
        <v>18</v>
      </c>
      <c r="E14" s="14">
        <v>1</v>
      </c>
      <c r="F14" s="14">
        <v>76</v>
      </c>
      <c r="G14" s="14">
        <v>62</v>
      </c>
      <c r="H14" s="14">
        <v>93</v>
      </c>
      <c r="I14" s="14" t="s">
        <v>84</v>
      </c>
      <c r="J14" s="13">
        <f t="shared" si="0"/>
        <v>231</v>
      </c>
      <c r="K14" s="78">
        <v>10</v>
      </c>
      <c r="L14" s="37">
        <v>72</v>
      </c>
    </row>
    <row r="15" spans="1:12" ht="12.75" customHeight="1">
      <c r="A15" s="4">
        <v>11</v>
      </c>
      <c r="B15" s="1" t="s">
        <v>37</v>
      </c>
      <c r="C15" s="14" t="s">
        <v>78</v>
      </c>
      <c r="D15" s="14" t="s">
        <v>38</v>
      </c>
      <c r="E15" s="14">
        <v>21</v>
      </c>
      <c r="F15" s="14">
        <v>70</v>
      </c>
      <c r="G15" s="14">
        <v>80</v>
      </c>
      <c r="H15" s="14">
        <v>69</v>
      </c>
      <c r="I15" s="14" t="s">
        <v>84</v>
      </c>
      <c r="J15" s="13">
        <f t="shared" si="0"/>
        <v>219</v>
      </c>
      <c r="K15" s="78">
        <v>11</v>
      </c>
      <c r="L15" s="37">
        <v>68</v>
      </c>
    </row>
    <row r="16" spans="1:12" ht="12.75" customHeight="1">
      <c r="A16" s="4">
        <v>12</v>
      </c>
      <c r="B16" s="1" t="s">
        <v>43</v>
      </c>
      <c r="C16" s="14" t="s">
        <v>78</v>
      </c>
      <c r="D16" s="14" t="s">
        <v>44</v>
      </c>
      <c r="E16" s="14">
        <v>38</v>
      </c>
      <c r="F16" s="14">
        <v>95</v>
      </c>
      <c r="G16" s="14" t="s">
        <v>88</v>
      </c>
      <c r="H16" s="14">
        <v>87</v>
      </c>
      <c r="I16" s="14" t="s">
        <v>84</v>
      </c>
      <c r="J16" s="13">
        <f t="shared" si="0"/>
        <v>182</v>
      </c>
      <c r="K16" s="78">
        <v>12</v>
      </c>
      <c r="L16" s="37">
        <v>57</v>
      </c>
    </row>
    <row r="17" spans="1:12" ht="12.75" customHeight="1">
      <c r="A17" s="4">
        <v>13</v>
      </c>
      <c r="B17" s="1" t="s">
        <v>21</v>
      </c>
      <c r="C17" s="14" t="s">
        <v>80</v>
      </c>
      <c r="D17" s="14" t="s">
        <v>22</v>
      </c>
      <c r="E17" s="14">
        <v>32</v>
      </c>
      <c r="F17" s="14">
        <v>37</v>
      </c>
      <c r="G17" s="14">
        <v>77</v>
      </c>
      <c r="H17" s="14">
        <v>62</v>
      </c>
      <c r="I17" s="14" t="s">
        <v>84</v>
      </c>
      <c r="J17" s="13">
        <f t="shared" si="0"/>
        <v>176</v>
      </c>
      <c r="K17" s="78">
        <v>13</v>
      </c>
      <c r="L17" s="37">
        <v>55</v>
      </c>
    </row>
    <row r="18" spans="1:12" ht="12.75" customHeight="1">
      <c r="A18" s="4">
        <v>14</v>
      </c>
      <c r="B18" s="1" t="s">
        <v>27</v>
      </c>
      <c r="C18" s="14" t="s">
        <v>81</v>
      </c>
      <c r="D18" s="14" t="s">
        <v>28</v>
      </c>
      <c r="E18" s="14">
        <v>69</v>
      </c>
      <c r="F18" s="14">
        <v>79</v>
      </c>
      <c r="G18" s="14">
        <v>72</v>
      </c>
      <c r="H18" s="14" t="s">
        <v>84</v>
      </c>
      <c r="I18" s="14" t="s">
        <v>84</v>
      </c>
      <c r="J18" s="13">
        <f t="shared" si="0"/>
        <v>151</v>
      </c>
      <c r="K18" s="78">
        <v>14</v>
      </c>
      <c r="L18" s="37">
        <v>47</v>
      </c>
    </row>
    <row r="19" spans="1:12" ht="12.75" customHeight="1">
      <c r="A19" s="4">
        <v>15</v>
      </c>
      <c r="B19" s="1" t="s">
        <v>35</v>
      </c>
      <c r="C19" s="14" t="s">
        <v>83</v>
      </c>
      <c r="D19" s="14" t="s">
        <v>36</v>
      </c>
      <c r="E19" s="14">
        <v>18</v>
      </c>
      <c r="F19" s="14">
        <v>69</v>
      </c>
      <c r="G19" s="14" t="s">
        <v>88</v>
      </c>
      <c r="H19" s="14">
        <v>79</v>
      </c>
      <c r="I19" s="14" t="s">
        <v>84</v>
      </c>
      <c r="J19" s="13">
        <f t="shared" si="0"/>
        <v>148</v>
      </c>
      <c r="K19" s="78">
        <v>15</v>
      </c>
      <c r="L19" s="37">
        <v>46</v>
      </c>
    </row>
    <row r="20" spans="1:12" ht="12.75" customHeight="1">
      <c r="A20" s="4">
        <v>16</v>
      </c>
      <c r="B20" s="1" t="s">
        <v>53</v>
      </c>
      <c r="C20" s="14" t="s">
        <v>79</v>
      </c>
      <c r="D20" s="14" t="s">
        <v>54</v>
      </c>
      <c r="E20" s="14">
        <v>30</v>
      </c>
      <c r="F20" s="14" t="s">
        <v>88</v>
      </c>
      <c r="G20" s="14">
        <v>67</v>
      </c>
      <c r="H20" s="14">
        <v>60</v>
      </c>
      <c r="I20" s="14" t="s">
        <v>84</v>
      </c>
      <c r="J20" s="13">
        <f t="shared" si="0"/>
        <v>127</v>
      </c>
      <c r="K20" s="78">
        <v>16</v>
      </c>
      <c r="L20" s="37">
        <v>39</v>
      </c>
    </row>
    <row r="21" spans="1:12" ht="12.75" customHeight="1">
      <c r="A21" s="4">
        <v>17</v>
      </c>
      <c r="B21" s="1" t="s">
        <v>25</v>
      </c>
      <c r="C21" s="14" t="s">
        <v>80</v>
      </c>
      <c r="D21" s="14" t="s">
        <v>26</v>
      </c>
      <c r="E21" s="14">
        <v>53</v>
      </c>
      <c r="F21" s="14" t="s">
        <v>88</v>
      </c>
      <c r="G21" s="14">
        <v>54</v>
      </c>
      <c r="H21" s="14">
        <v>67</v>
      </c>
      <c r="I21" s="14" t="s">
        <v>84</v>
      </c>
      <c r="J21" s="13">
        <f t="shared" si="0"/>
        <v>121</v>
      </c>
      <c r="K21" s="78">
        <v>17</v>
      </c>
      <c r="L21" s="37">
        <v>37</v>
      </c>
    </row>
    <row r="22" spans="1:12" ht="12.75" customHeight="1">
      <c r="A22" s="4">
        <v>18</v>
      </c>
      <c r="B22" s="1" t="s">
        <v>23</v>
      </c>
      <c r="C22" s="14" t="s">
        <v>80</v>
      </c>
      <c r="D22" s="14" t="s">
        <v>24</v>
      </c>
      <c r="E22" s="14">
        <v>54</v>
      </c>
      <c r="F22" s="14">
        <v>47</v>
      </c>
      <c r="G22" s="14">
        <v>44</v>
      </c>
      <c r="H22" s="14" t="s">
        <v>88</v>
      </c>
      <c r="I22" s="14" t="s">
        <v>84</v>
      </c>
      <c r="J22" s="13">
        <f t="shared" si="0"/>
        <v>91</v>
      </c>
      <c r="K22" s="78" t="s">
        <v>91</v>
      </c>
      <c r="L22" s="37">
        <v>28</v>
      </c>
    </row>
    <row r="23" spans="1:12" ht="12.75" customHeight="1">
      <c r="A23" s="4">
        <v>19</v>
      </c>
      <c r="B23" s="1" t="s">
        <v>51</v>
      </c>
      <c r="C23" s="14" t="s">
        <v>78</v>
      </c>
      <c r="D23" s="14" t="s">
        <v>52</v>
      </c>
      <c r="E23" s="14">
        <v>58</v>
      </c>
      <c r="F23" s="14">
        <v>91</v>
      </c>
      <c r="G23" s="14" t="s">
        <v>84</v>
      </c>
      <c r="H23" s="14" t="s">
        <v>84</v>
      </c>
      <c r="I23" s="14" t="s">
        <v>84</v>
      </c>
      <c r="J23" s="13">
        <f t="shared" si="0"/>
        <v>91</v>
      </c>
      <c r="K23" s="78" t="s">
        <v>91</v>
      </c>
      <c r="L23" s="37">
        <v>28</v>
      </c>
    </row>
    <row r="24" spans="1:12" ht="12.75" customHeight="1">
      <c r="A24" s="4">
        <v>20</v>
      </c>
      <c r="B24" s="1" t="s">
        <v>58</v>
      </c>
      <c r="C24" s="14" t="s">
        <v>81</v>
      </c>
      <c r="D24" s="14" t="s">
        <v>59</v>
      </c>
      <c r="E24" s="14">
        <v>52</v>
      </c>
      <c r="F24" s="14">
        <v>83</v>
      </c>
      <c r="G24" s="14" t="s">
        <v>88</v>
      </c>
      <c r="H24" s="14" t="s">
        <v>84</v>
      </c>
      <c r="I24" s="14" t="s">
        <v>84</v>
      </c>
      <c r="J24" s="13">
        <f t="shared" si="0"/>
        <v>83</v>
      </c>
      <c r="K24" s="78">
        <v>20</v>
      </c>
      <c r="L24" s="37">
        <v>25</v>
      </c>
    </row>
    <row r="25" spans="1:12" ht="12.75" customHeight="1">
      <c r="A25" s="4">
        <v>21</v>
      </c>
      <c r="B25" s="1" t="s">
        <v>31</v>
      </c>
      <c r="C25" s="14" t="s">
        <v>79</v>
      </c>
      <c r="D25" s="14" t="s">
        <v>32</v>
      </c>
      <c r="E25" s="14">
        <v>55</v>
      </c>
      <c r="F25" s="14">
        <v>45</v>
      </c>
      <c r="G25" s="14" t="s">
        <v>88</v>
      </c>
      <c r="H25" s="14" t="s">
        <v>88</v>
      </c>
      <c r="I25" s="14" t="s">
        <v>84</v>
      </c>
      <c r="J25" s="14">
        <f t="shared" si="0"/>
        <v>45</v>
      </c>
      <c r="K25" s="78">
        <v>21</v>
      </c>
      <c r="L25" s="37">
        <v>14</v>
      </c>
    </row>
    <row r="26" spans="1:11" ht="12.75" customHeight="1">
      <c r="A26" s="23"/>
      <c r="B26" s="12"/>
      <c r="C26" s="24"/>
      <c r="D26" s="24"/>
      <c r="E26" s="24"/>
      <c r="F26" s="24"/>
      <c r="G26" s="24"/>
      <c r="H26" s="24"/>
      <c r="I26" s="24"/>
      <c r="J26" s="24"/>
      <c r="K26" s="12"/>
    </row>
    <row r="27" spans="1:11" ht="12.75" customHeight="1">
      <c r="A27" s="23"/>
      <c r="B27" s="49" t="s">
        <v>133</v>
      </c>
      <c r="F27" s="90" t="s">
        <v>137</v>
      </c>
      <c r="G27" s="90"/>
      <c r="H27" s="91"/>
      <c r="I27" s="12"/>
      <c r="J27" s="24"/>
      <c r="K27" s="12"/>
    </row>
    <row r="28" spans="1:11" ht="12.75" customHeight="1">
      <c r="A28" s="23"/>
      <c r="I28" s="12"/>
      <c r="J28" s="24"/>
      <c r="K28" s="12"/>
    </row>
    <row r="29" spans="1:11" ht="12.75" customHeight="1">
      <c r="A29" s="23"/>
      <c r="B29" s="28" t="s">
        <v>134</v>
      </c>
      <c r="F29" s="92" t="s">
        <v>138</v>
      </c>
      <c r="G29" s="92"/>
      <c r="H29" s="91"/>
      <c r="I29" s="12"/>
      <c r="J29" s="24"/>
      <c r="K29" s="12"/>
    </row>
    <row r="30" spans="1:11" ht="12.75" customHeight="1">
      <c r="A30" s="23"/>
      <c r="I30" s="12"/>
      <c r="J30" s="24"/>
      <c r="K30" s="12"/>
    </row>
    <row r="31" spans="1:11" ht="12.75" customHeight="1">
      <c r="A31" s="23"/>
      <c r="B31" s="28" t="s">
        <v>135</v>
      </c>
      <c r="I31" s="12"/>
      <c r="J31" s="24"/>
      <c r="K31" s="12"/>
    </row>
    <row r="32" spans="1:11" ht="12.75" customHeight="1">
      <c r="A32" s="23"/>
      <c r="I32" s="12"/>
      <c r="J32" s="24"/>
      <c r="K32" s="12"/>
    </row>
    <row r="33" spans="1:11" ht="12.75" customHeight="1">
      <c r="A33" s="23"/>
      <c r="B33" s="28" t="s">
        <v>136</v>
      </c>
      <c r="I33" s="12"/>
      <c r="J33" s="24"/>
      <c r="K33" s="12"/>
    </row>
    <row r="34" spans="1:11" ht="12.75" customHeight="1">
      <c r="A34" s="23"/>
      <c r="B34" s="12"/>
      <c r="C34" s="12"/>
      <c r="D34" s="12"/>
      <c r="E34" s="12"/>
      <c r="F34" s="12"/>
      <c r="G34" s="12"/>
      <c r="H34" s="12"/>
      <c r="I34" s="12"/>
      <c r="J34" s="24"/>
      <c r="K34" s="12"/>
    </row>
    <row r="35" spans="1:11" ht="12.75" customHeight="1">
      <c r="A35" s="23"/>
      <c r="B35" s="12"/>
      <c r="C35" s="12"/>
      <c r="D35" s="12"/>
      <c r="E35" s="12"/>
      <c r="F35" s="12"/>
      <c r="G35" s="12"/>
      <c r="H35" s="12"/>
      <c r="I35" s="12"/>
      <c r="J35" s="24"/>
      <c r="K35" s="12"/>
    </row>
    <row r="36" spans="1:11" ht="12.75" customHeight="1">
      <c r="A36" s="23"/>
      <c r="B36" s="12"/>
      <c r="C36" s="12"/>
      <c r="D36" s="12"/>
      <c r="E36" s="12"/>
      <c r="F36" s="12"/>
      <c r="G36" s="12"/>
      <c r="H36" s="12"/>
      <c r="I36" s="12"/>
      <c r="J36" s="24"/>
      <c r="K36" s="12"/>
    </row>
    <row r="37" spans="1:11" ht="12.75" customHeight="1">
      <c r="A37" s="23"/>
      <c r="B37" s="12"/>
      <c r="C37" s="12"/>
      <c r="D37" s="12"/>
      <c r="E37" s="12"/>
      <c r="F37" s="12"/>
      <c r="G37" s="12"/>
      <c r="H37" s="12"/>
      <c r="I37" s="12"/>
      <c r="J37" s="24"/>
      <c r="K37" s="12"/>
    </row>
    <row r="38" spans="1:11" ht="12.75" customHeight="1">
      <c r="A38" s="23"/>
      <c r="B38" s="12"/>
      <c r="C38" s="12"/>
      <c r="D38" s="12"/>
      <c r="E38" s="12"/>
      <c r="F38" s="12"/>
      <c r="G38" s="12"/>
      <c r="H38" s="12"/>
      <c r="I38" s="12"/>
      <c r="J38" s="24"/>
      <c r="K38" s="12"/>
    </row>
    <row r="39" spans="1:11" ht="12.75" customHeight="1">
      <c r="A39" s="23"/>
      <c r="B39" s="12"/>
      <c r="C39" s="12"/>
      <c r="D39" s="12"/>
      <c r="E39" s="12"/>
      <c r="F39" s="12"/>
      <c r="G39" s="12"/>
      <c r="H39" s="12"/>
      <c r="I39" s="12"/>
      <c r="J39" s="24"/>
      <c r="K39" s="12"/>
    </row>
    <row r="40" spans="1:11" ht="12.75" customHeight="1">
      <c r="A40" s="23"/>
      <c r="B40" s="12"/>
      <c r="C40" s="12"/>
      <c r="D40" s="12"/>
      <c r="E40" s="12"/>
      <c r="F40" s="12"/>
      <c r="G40" s="12"/>
      <c r="H40" s="12"/>
      <c r="I40" s="12"/>
      <c r="J40" s="24"/>
      <c r="K40" s="12"/>
    </row>
    <row r="41" spans="1:11" ht="12.75" customHeight="1">
      <c r="A41" s="23"/>
      <c r="B41" s="12"/>
      <c r="C41" s="12"/>
      <c r="D41" s="12"/>
      <c r="E41" s="12"/>
      <c r="F41" s="12"/>
      <c r="G41" s="12"/>
      <c r="H41" s="12"/>
      <c r="I41" s="12"/>
      <c r="J41" s="24"/>
      <c r="K41" s="12"/>
    </row>
    <row r="42" spans="1:11" ht="12.75" customHeight="1">
      <c r="A42" s="23"/>
      <c r="B42" s="12"/>
      <c r="C42" s="12"/>
      <c r="D42" s="12"/>
      <c r="E42" s="12"/>
      <c r="F42" s="12"/>
      <c r="G42" s="12"/>
      <c r="H42" s="12"/>
      <c r="I42" s="12"/>
      <c r="J42" s="24"/>
      <c r="K42" s="12"/>
    </row>
    <row r="43" spans="1:11" ht="12.75" customHeight="1">
      <c r="A43" s="23"/>
      <c r="B43" s="12"/>
      <c r="C43" s="12"/>
      <c r="D43" s="12"/>
      <c r="E43" s="12"/>
      <c r="F43" s="12"/>
      <c r="G43" s="12"/>
      <c r="H43" s="12"/>
      <c r="I43" s="12"/>
      <c r="J43" s="24"/>
      <c r="K43" s="12"/>
    </row>
    <row r="44" spans="1:11" ht="12.75" customHeight="1">
      <c r="A44" s="23"/>
      <c r="B44" s="12"/>
      <c r="C44" s="12"/>
      <c r="D44" s="12"/>
      <c r="E44" s="12"/>
      <c r="F44" s="12"/>
      <c r="G44" s="12"/>
      <c r="H44" s="12"/>
      <c r="I44" s="12"/>
      <c r="J44" s="24"/>
      <c r="K44" s="12"/>
    </row>
    <row r="45" spans="1:11" ht="12.75" customHeight="1">
      <c r="A45" s="23"/>
      <c r="B45" s="12"/>
      <c r="C45" s="12"/>
      <c r="D45" s="12"/>
      <c r="E45" s="12"/>
      <c r="F45" s="12"/>
      <c r="G45" s="12"/>
      <c r="H45" s="12"/>
      <c r="I45" s="12"/>
      <c r="J45" s="24"/>
      <c r="K45" s="12"/>
    </row>
    <row r="46" spans="1:11" ht="12.75" customHeight="1">
      <c r="A46" s="23"/>
      <c r="B46" s="12"/>
      <c r="C46" s="12"/>
      <c r="D46" s="12"/>
      <c r="E46" s="12"/>
      <c r="F46" s="12"/>
      <c r="G46" s="12"/>
      <c r="H46" s="12"/>
      <c r="I46" s="12"/>
      <c r="J46" s="24"/>
      <c r="K46" s="12"/>
    </row>
    <row r="47" spans="1:11" ht="12.75" customHeight="1">
      <c r="A47" s="23"/>
      <c r="B47" s="12"/>
      <c r="C47" s="12"/>
      <c r="D47" s="12"/>
      <c r="E47" s="12"/>
      <c r="F47" s="12"/>
      <c r="G47" s="12"/>
      <c r="H47" s="12"/>
      <c r="I47" s="12"/>
      <c r="J47" s="24"/>
      <c r="K47" s="12"/>
    </row>
    <row r="48" spans="1:11" ht="12.75" customHeight="1">
      <c r="A48" s="23"/>
      <c r="B48" s="12"/>
      <c r="C48" s="12"/>
      <c r="D48" s="12"/>
      <c r="E48" s="12"/>
      <c r="F48" s="12"/>
      <c r="G48" s="12"/>
      <c r="H48" s="12"/>
      <c r="I48" s="12"/>
      <c r="J48" s="24"/>
      <c r="K48" s="12"/>
    </row>
    <row r="49" spans="1:11" ht="12.75" customHeight="1">
      <c r="A49" s="23"/>
      <c r="B49" s="12"/>
      <c r="C49" s="12"/>
      <c r="D49" s="12"/>
      <c r="E49" s="12"/>
      <c r="F49" s="12"/>
      <c r="G49" s="12"/>
      <c r="H49" s="12"/>
      <c r="I49" s="12"/>
      <c r="J49" s="24"/>
      <c r="K49" s="12"/>
    </row>
    <row r="50" spans="1:11" ht="12.75" customHeight="1">
      <c r="A50" s="23"/>
      <c r="B50" s="12"/>
      <c r="C50" s="12"/>
      <c r="D50" s="12"/>
      <c r="E50" s="12"/>
      <c r="F50" s="12"/>
      <c r="G50" s="12"/>
      <c r="H50" s="12"/>
      <c r="I50" s="12"/>
      <c r="J50" s="24"/>
      <c r="K50" s="12"/>
    </row>
    <row r="51" spans="1:11" ht="12.75" customHeight="1">
      <c r="A51" s="23"/>
      <c r="B51" s="12"/>
      <c r="C51" s="12"/>
      <c r="D51" s="12"/>
      <c r="E51" s="12"/>
      <c r="F51" s="12"/>
      <c r="G51" s="12"/>
      <c r="H51" s="12"/>
      <c r="I51" s="12"/>
      <c r="J51" s="24"/>
      <c r="K51" s="12"/>
    </row>
    <row r="52" spans="1:11" ht="12.75" customHeight="1">
      <c r="A52" s="23"/>
      <c r="B52" s="12"/>
      <c r="C52" s="12"/>
      <c r="D52" s="12"/>
      <c r="E52" s="12"/>
      <c r="F52" s="12"/>
      <c r="G52" s="12"/>
      <c r="H52" s="12"/>
      <c r="I52" s="12"/>
      <c r="J52" s="24"/>
      <c r="K52" s="12"/>
    </row>
    <row r="53" spans="1:11" ht="12.75" customHeight="1">
      <c r="A53" s="23"/>
      <c r="B53" s="12"/>
      <c r="C53" s="12"/>
      <c r="D53" s="12"/>
      <c r="E53" s="12"/>
      <c r="F53" s="12"/>
      <c r="G53" s="12"/>
      <c r="H53" s="12"/>
      <c r="I53" s="12"/>
      <c r="J53" s="24"/>
      <c r="K53" s="12"/>
    </row>
    <row r="54" spans="1:11" ht="12.75" customHeight="1">
      <c r="A54" s="23"/>
      <c r="B54" s="12"/>
      <c r="C54" s="12"/>
      <c r="D54" s="12"/>
      <c r="E54" s="12"/>
      <c r="F54" s="12"/>
      <c r="G54" s="12"/>
      <c r="H54" s="12"/>
      <c r="I54" s="12"/>
      <c r="J54" s="24"/>
      <c r="K54" s="12"/>
    </row>
  </sheetData>
  <sheetProtection/>
  <mergeCells count="4">
    <mergeCell ref="A1:K1"/>
    <mergeCell ref="A2:K3"/>
    <mergeCell ref="F27:H27"/>
    <mergeCell ref="F29:H29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B1">
      <selection activeCell="N13" sqref="N13"/>
    </sheetView>
  </sheetViews>
  <sheetFormatPr defaultColWidth="9.140625" defaultRowHeight="12.75"/>
  <cols>
    <col min="2" max="2" width="3.140625" style="0" customWidth="1"/>
    <col min="3" max="3" width="22.28125" style="0" customWidth="1"/>
    <col min="4" max="4" width="15.57421875" style="0" customWidth="1"/>
    <col min="5" max="5" width="13.8515625" style="0" customWidth="1"/>
    <col min="6" max="6" width="11.140625" style="0" customWidth="1"/>
    <col min="7" max="7" width="12.57421875" style="0" customWidth="1"/>
    <col min="8" max="8" width="7.421875" style="0" customWidth="1"/>
    <col min="9" max="9" width="8.421875" style="0" customWidth="1"/>
    <col min="10" max="10" width="8.7109375" style="0" customWidth="1"/>
    <col min="11" max="11" width="11.28125" style="0" customWidth="1"/>
    <col min="12" max="12" width="8.00390625" style="0" customWidth="1"/>
    <col min="13" max="13" width="11.57421875" style="28" customWidth="1"/>
  </cols>
  <sheetData>
    <row r="1" spans="2:12" ht="24.75">
      <c r="B1" s="86" t="s">
        <v>10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2" ht="12.75">
      <c r="B2" s="87" t="s">
        <v>11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2" ht="13.5" thickBo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2:13" ht="15.75" thickBot="1">
      <c r="B4" s="5" t="s">
        <v>0</v>
      </c>
      <c r="C4" s="18" t="s">
        <v>1</v>
      </c>
      <c r="D4" s="19" t="s">
        <v>3</v>
      </c>
      <c r="E4" s="15" t="s">
        <v>142</v>
      </c>
      <c r="F4" s="7" t="s">
        <v>89</v>
      </c>
      <c r="G4" s="7" t="s">
        <v>92</v>
      </c>
      <c r="H4" s="7" t="s">
        <v>12</v>
      </c>
      <c r="I4" s="7" t="s">
        <v>4</v>
      </c>
      <c r="J4" s="7" t="s">
        <v>5</v>
      </c>
      <c r="K4" s="6" t="s">
        <v>9</v>
      </c>
      <c r="L4" s="18" t="s">
        <v>7</v>
      </c>
      <c r="M4" s="80" t="s">
        <v>147</v>
      </c>
    </row>
    <row r="5" spans="2:13" ht="14.25">
      <c r="B5" s="9">
        <v>1</v>
      </c>
      <c r="C5" s="1" t="s">
        <v>75</v>
      </c>
      <c r="D5" s="13" t="s">
        <v>102</v>
      </c>
      <c r="E5" s="14" t="s">
        <v>76</v>
      </c>
      <c r="F5" s="14">
        <v>50</v>
      </c>
      <c r="G5" s="13" t="s">
        <v>101</v>
      </c>
      <c r="H5" s="13">
        <v>782</v>
      </c>
      <c r="I5" s="13">
        <v>228</v>
      </c>
      <c r="J5" s="13">
        <v>0</v>
      </c>
      <c r="K5" s="13">
        <f aca="true" t="shared" si="0" ref="K5:K14">SUM(H5:J5)</f>
        <v>1010</v>
      </c>
      <c r="L5" s="74" t="s">
        <v>85</v>
      </c>
      <c r="M5" s="79">
        <v>110</v>
      </c>
    </row>
    <row r="6" spans="2:13" ht="14.25">
      <c r="B6" s="10">
        <v>2</v>
      </c>
      <c r="C6" s="1" t="s">
        <v>62</v>
      </c>
      <c r="D6" s="14" t="s">
        <v>104</v>
      </c>
      <c r="E6" s="14" t="s">
        <v>63</v>
      </c>
      <c r="F6" s="14">
        <v>44</v>
      </c>
      <c r="G6" s="14" t="s">
        <v>94</v>
      </c>
      <c r="H6" s="14">
        <v>724</v>
      </c>
      <c r="I6" s="14">
        <v>210</v>
      </c>
      <c r="J6" s="14">
        <v>0</v>
      </c>
      <c r="K6" s="13">
        <f t="shared" si="0"/>
        <v>934</v>
      </c>
      <c r="L6" s="75" t="s">
        <v>86</v>
      </c>
      <c r="M6" s="37">
        <v>99</v>
      </c>
    </row>
    <row r="7" spans="2:13" ht="14.25">
      <c r="B7" s="10">
        <v>3</v>
      </c>
      <c r="C7" s="1" t="s">
        <v>73</v>
      </c>
      <c r="D7" s="14" t="s">
        <v>102</v>
      </c>
      <c r="E7" s="14" t="s">
        <v>74</v>
      </c>
      <c r="F7" s="14">
        <v>34</v>
      </c>
      <c r="G7" s="14" t="s">
        <v>101</v>
      </c>
      <c r="H7" s="14">
        <v>789</v>
      </c>
      <c r="I7" s="14" t="s">
        <v>143</v>
      </c>
      <c r="J7" s="14">
        <v>0</v>
      </c>
      <c r="K7" s="13">
        <f t="shared" si="0"/>
        <v>789</v>
      </c>
      <c r="L7" s="75" t="s">
        <v>87</v>
      </c>
      <c r="M7" s="14">
        <v>83</v>
      </c>
    </row>
    <row r="8" spans="2:13" ht="14.25">
      <c r="B8" s="10">
        <v>4</v>
      </c>
      <c r="C8" s="1" t="s">
        <v>93</v>
      </c>
      <c r="D8" s="14" t="s">
        <v>104</v>
      </c>
      <c r="E8" s="14" t="s">
        <v>70</v>
      </c>
      <c r="F8" s="14">
        <v>15</v>
      </c>
      <c r="G8" s="14" t="s">
        <v>95</v>
      </c>
      <c r="H8" s="14">
        <v>683</v>
      </c>
      <c r="I8" s="14" t="s">
        <v>88</v>
      </c>
      <c r="J8" s="14">
        <v>73</v>
      </c>
      <c r="K8" s="13">
        <f t="shared" si="0"/>
        <v>756</v>
      </c>
      <c r="L8" s="78">
        <v>4</v>
      </c>
      <c r="M8" s="37">
        <v>79</v>
      </c>
    </row>
    <row r="9" spans="2:13" ht="14.25">
      <c r="B9" s="10">
        <v>5</v>
      </c>
      <c r="C9" s="1" t="s">
        <v>66</v>
      </c>
      <c r="D9" s="14" t="s">
        <v>104</v>
      </c>
      <c r="E9" s="14" t="s">
        <v>67</v>
      </c>
      <c r="F9" s="14">
        <v>48</v>
      </c>
      <c r="G9" s="14" t="s">
        <v>96</v>
      </c>
      <c r="H9" s="14">
        <v>674</v>
      </c>
      <c r="I9" s="14">
        <v>0</v>
      </c>
      <c r="J9" s="14">
        <v>70</v>
      </c>
      <c r="K9" s="13">
        <f t="shared" si="0"/>
        <v>744</v>
      </c>
      <c r="L9" s="78">
        <v>5</v>
      </c>
      <c r="M9" s="37">
        <v>77</v>
      </c>
    </row>
    <row r="10" spans="2:13" ht="14.25">
      <c r="B10" s="10">
        <v>6</v>
      </c>
      <c r="C10" s="1" t="s">
        <v>55</v>
      </c>
      <c r="D10" s="14" t="s">
        <v>103</v>
      </c>
      <c r="E10" s="14" t="s">
        <v>57</v>
      </c>
      <c r="F10" s="14">
        <v>76</v>
      </c>
      <c r="G10" s="14" t="s">
        <v>98</v>
      </c>
      <c r="H10" s="14">
        <v>556</v>
      </c>
      <c r="I10" s="14">
        <v>118</v>
      </c>
      <c r="J10" s="14">
        <v>0</v>
      </c>
      <c r="K10" s="13">
        <f t="shared" si="0"/>
        <v>674</v>
      </c>
      <c r="L10" s="78">
        <v>6</v>
      </c>
      <c r="M10" s="37">
        <v>69</v>
      </c>
    </row>
    <row r="11" spans="2:13" ht="14.25">
      <c r="B11" s="10">
        <v>7</v>
      </c>
      <c r="C11" s="1" t="s">
        <v>68</v>
      </c>
      <c r="D11" s="14" t="s">
        <v>104</v>
      </c>
      <c r="E11" s="14" t="s">
        <v>69</v>
      </c>
      <c r="F11" s="14">
        <v>51</v>
      </c>
      <c r="G11" s="14" t="s">
        <v>97</v>
      </c>
      <c r="H11" s="14">
        <v>582</v>
      </c>
      <c r="I11" s="14">
        <v>50</v>
      </c>
      <c r="J11" s="14">
        <v>0</v>
      </c>
      <c r="K11" s="13">
        <f t="shared" si="0"/>
        <v>632</v>
      </c>
      <c r="L11" s="78">
        <v>7</v>
      </c>
      <c r="M11" s="37">
        <v>64</v>
      </c>
    </row>
    <row r="12" spans="2:13" ht="14.25">
      <c r="B12" s="10">
        <v>8</v>
      </c>
      <c r="C12" s="1" t="s">
        <v>64</v>
      </c>
      <c r="D12" s="14" t="s">
        <v>104</v>
      </c>
      <c r="E12" s="14" t="s">
        <v>65</v>
      </c>
      <c r="F12" s="14">
        <v>57</v>
      </c>
      <c r="G12" s="14" t="s">
        <v>99</v>
      </c>
      <c r="H12" s="14">
        <v>503</v>
      </c>
      <c r="I12" s="14">
        <v>90</v>
      </c>
      <c r="J12" s="14">
        <v>0</v>
      </c>
      <c r="K12" s="13">
        <f t="shared" si="0"/>
        <v>593</v>
      </c>
      <c r="L12" s="78">
        <v>8</v>
      </c>
      <c r="M12" s="37">
        <v>60</v>
      </c>
    </row>
    <row r="13" spans="2:13" ht="14.25">
      <c r="B13" s="10">
        <v>9</v>
      </c>
      <c r="C13" s="1" t="s">
        <v>31</v>
      </c>
      <c r="D13" s="14" t="s">
        <v>105</v>
      </c>
      <c r="E13" s="14" t="s">
        <v>32</v>
      </c>
      <c r="F13" s="14">
        <v>55</v>
      </c>
      <c r="G13" s="14" t="s">
        <v>99</v>
      </c>
      <c r="H13" s="14">
        <v>491</v>
      </c>
      <c r="I13" s="14">
        <v>42</v>
      </c>
      <c r="J13" s="14" t="s">
        <v>88</v>
      </c>
      <c r="K13" s="13">
        <f t="shared" si="0"/>
        <v>533</v>
      </c>
      <c r="L13" s="78">
        <v>9</v>
      </c>
      <c r="M13" s="37">
        <v>53</v>
      </c>
    </row>
    <row r="14" spans="2:13" ht="14.25">
      <c r="B14" s="10">
        <v>10</v>
      </c>
      <c r="C14" s="1" t="s">
        <v>53</v>
      </c>
      <c r="D14" s="14" t="s">
        <v>105</v>
      </c>
      <c r="E14" s="14" t="s">
        <v>54</v>
      </c>
      <c r="F14" s="14">
        <v>30</v>
      </c>
      <c r="G14" s="14" t="s">
        <v>100</v>
      </c>
      <c r="H14" s="14">
        <v>435</v>
      </c>
      <c r="I14" s="14">
        <v>45</v>
      </c>
      <c r="J14" s="14">
        <v>0</v>
      </c>
      <c r="K14" s="13">
        <f t="shared" si="0"/>
        <v>480</v>
      </c>
      <c r="L14" s="78">
        <v>10</v>
      </c>
      <c r="M14" s="37">
        <v>48</v>
      </c>
    </row>
    <row r="23" spans="3:9" ht="12.75">
      <c r="C23" s="49" t="s">
        <v>133</v>
      </c>
      <c r="G23" s="90" t="s">
        <v>137</v>
      </c>
      <c r="H23" s="90"/>
      <c r="I23" s="91"/>
    </row>
    <row r="25" spans="3:9" ht="12.75">
      <c r="C25" s="28" t="s">
        <v>134</v>
      </c>
      <c r="G25" s="92" t="s">
        <v>138</v>
      </c>
      <c r="H25" s="92"/>
      <c r="I25" s="91"/>
    </row>
    <row r="27" ht="12.75">
      <c r="C27" s="28" t="s">
        <v>135</v>
      </c>
    </row>
    <row r="29" ht="12.75">
      <c r="C29" s="28" t="s">
        <v>136</v>
      </c>
    </row>
  </sheetData>
  <sheetProtection/>
  <mergeCells count="4">
    <mergeCell ref="B1:L1"/>
    <mergeCell ref="B2:L3"/>
    <mergeCell ref="G23:I23"/>
    <mergeCell ref="G25:I25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6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5.7109375" style="0" customWidth="1"/>
    <col min="2" max="2" width="22.28125" style="0" customWidth="1"/>
    <col min="3" max="3" width="9.00390625" style="0" customWidth="1"/>
    <col min="4" max="4" width="11.7109375" style="0" customWidth="1"/>
    <col min="5" max="5" width="14.57421875" style="0" customWidth="1"/>
    <col min="6" max="6" width="11.28125" style="0" customWidth="1"/>
    <col min="7" max="12" width="7.7109375" style="0" customWidth="1"/>
    <col min="13" max="13" width="8.28125" style="28" customWidth="1"/>
    <col min="14" max="14" width="9.140625" style="28" customWidth="1"/>
    <col min="15" max="15" width="8.421875" style="0" customWidth="1"/>
    <col min="16" max="16" width="22.00390625" style="0" customWidth="1"/>
    <col min="21" max="21" width="7.8515625" style="0" customWidth="1"/>
    <col min="22" max="22" width="7.421875" style="0" customWidth="1"/>
    <col min="23" max="23" width="8.140625" style="0" customWidth="1"/>
    <col min="24" max="24" width="8.00390625" style="0" customWidth="1"/>
  </cols>
  <sheetData>
    <row r="1" spans="1:27" ht="24.75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ht="12.75" customHeight="1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96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ht="13.5" customHeight="1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ht="15.75" thickBot="1">
      <c r="A4" s="5" t="s">
        <v>0</v>
      </c>
      <c r="B4" s="18" t="s">
        <v>1</v>
      </c>
      <c r="C4" s="31" t="s">
        <v>77</v>
      </c>
      <c r="D4" s="15" t="s">
        <v>3</v>
      </c>
      <c r="E4" s="7" t="s">
        <v>142</v>
      </c>
      <c r="F4" s="7" t="s">
        <v>89</v>
      </c>
      <c r="G4" s="98" t="s">
        <v>4</v>
      </c>
      <c r="H4" s="99"/>
      <c r="I4" s="98" t="s">
        <v>5</v>
      </c>
      <c r="J4" s="99"/>
      <c r="K4" s="98" t="s">
        <v>6</v>
      </c>
      <c r="L4" s="99"/>
      <c r="M4" s="18" t="s">
        <v>149</v>
      </c>
      <c r="N4" s="31" t="s">
        <v>148</v>
      </c>
      <c r="O4" s="31" t="s">
        <v>9</v>
      </c>
      <c r="P4" s="11"/>
      <c r="Q4" s="11"/>
      <c r="R4" s="30"/>
      <c r="S4" s="30"/>
      <c r="T4" s="30"/>
      <c r="U4" s="30"/>
      <c r="V4" s="30"/>
      <c r="W4" s="30"/>
      <c r="X4" s="30"/>
      <c r="Y4" s="30"/>
      <c r="Z4" s="30"/>
      <c r="AA4" s="11"/>
    </row>
    <row r="5" spans="1:27" ht="14.25" customHeight="1">
      <c r="A5" s="9">
        <v>1</v>
      </c>
      <c r="B5" s="25" t="s">
        <v>126</v>
      </c>
      <c r="C5" s="13">
        <v>69</v>
      </c>
      <c r="D5" s="40" t="s">
        <v>79</v>
      </c>
      <c r="E5" s="14" t="s">
        <v>127</v>
      </c>
      <c r="F5" s="14">
        <v>77</v>
      </c>
      <c r="G5" s="13">
        <v>454</v>
      </c>
      <c r="H5" s="60">
        <v>1000</v>
      </c>
      <c r="I5" s="50">
        <v>460</v>
      </c>
      <c r="J5" s="60">
        <v>1000</v>
      </c>
      <c r="K5" s="50">
        <v>452</v>
      </c>
      <c r="L5" s="50">
        <v>983</v>
      </c>
      <c r="M5" s="50">
        <f aca="true" t="shared" si="0" ref="M5:M19">SUM(L5+J5+H5)</f>
        <v>2983</v>
      </c>
      <c r="N5" s="81">
        <v>989</v>
      </c>
      <c r="O5" s="83">
        <v>3972</v>
      </c>
      <c r="P5" s="12"/>
      <c r="Q5" s="24"/>
      <c r="R5" s="24"/>
      <c r="S5" s="24"/>
      <c r="T5" s="24"/>
      <c r="U5" s="24"/>
      <c r="V5" s="66"/>
      <c r="W5" s="66"/>
      <c r="X5" s="66"/>
      <c r="Y5" s="66"/>
      <c r="Z5" s="65"/>
      <c r="AA5" s="71"/>
    </row>
    <row r="6" spans="1:27" ht="15" customHeight="1">
      <c r="A6" s="10">
        <v>2</v>
      </c>
      <c r="B6" s="25" t="s">
        <v>19</v>
      </c>
      <c r="C6" s="14">
        <v>78</v>
      </c>
      <c r="D6" s="40" t="s">
        <v>80</v>
      </c>
      <c r="E6" s="14" t="s">
        <v>20</v>
      </c>
      <c r="F6" s="14">
        <v>2</v>
      </c>
      <c r="G6" s="14">
        <v>371</v>
      </c>
      <c r="H6" s="52">
        <v>1000</v>
      </c>
      <c r="I6" s="51">
        <v>384</v>
      </c>
      <c r="J6" s="51">
        <v>939</v>
      </c>
      <c r="K6" s="51">
        <v>456</v>
      </c>
      <c r="L6" s="50">
        <v>991</v>
      </c>
      <c r="M6" s="50">
        <f t="shared" si="0"/>
        <v>2930</v>
      </c>
      <c r="N6" s="59">
        <v>1000</v>
      </c>
      <c r="O6" s="84">
        <v>3930</v>
      </c>
      <c r="P6" s="12"/>
      <c r="Q6" s="24"/>
      <c r="R6" s="24"/>
      <c r="S6" s="24"/>
      <c r="T6" s="24"/>
      <c r="U6" s="24"/>
      <c r="V6" s="66"/>
      <c r="W6" s="66"/>
      <c r="X6" s="66"/>
      <c r="Y6" s="66"/>
      <c r="Z6" s="66"/>
      <c r="AA6" s="71"/>
    </row>
    <row r="7" spans="1:27" ht="14.25">
      <c r="A7" s="10">
        <v>5</v>
      </c>
      <c r="B7" s="25" t="s">
        <v>29</v>
      </c>
      <c r="C7" s="14">
        <v>68</v>
      </c>
      <c r="D7" s="40" t="s">
        <v>80</v>
      </c>
      <c r="E7" s="14" t="s">
        <v>30</v>
      </c>
      <c r="F7" s="14">
        <v>100</v>
      </c>
      <c r="G7" s="14">
        <v>458</v>
      </c>
      <c r="H7" s="51">
        <v>998</v>
      </c>
      <c r="I7" s="14">
        <v>385</v>
      </c>
      <c r="J7" s="51">
        <v>837</v>
      </c>
      <c r="K7" s="51">
        <v>459</v>
      </c>
      <c r="L7" s="50">
        <v>998</v>
      </c>
      <c r="M7" s="50">
        <f t="shared" si="0"/>
        <v>2833</v>
      </c>
      <c r="N7" s="59">
        <v>996</v>
      </c>
      <c r="O7" s="85">
        <v>3829</v>
      </c>
      <c r="P7" s="12"/>
      <c r="Q7" s="24"/>
      <c r="R7" s="24"/>
      <c r="S7" s="24"/>
      <c r="T7" s="24"/>
      <c r="U7" s="24"/>
      <c r="V7" s="65"/>
      <c r="W7" s="66"/>
      <c r="X7" s="66"/>
      <c r="Y7" s="66"/>
      <c r="Z7" s="66"/>
      <c r="AA7" s="71"/>
    </row>
    <row r="8" spans="1:27" ht="14.25">
      <c r="A8" s="9">
        <v>4</v>
      </c>
      <c r="B8" s="25" t="s">
        <v>71</v>
      </c>
      <c r="C8" s="14">
        <v>60</v>
      </c>
      <c r="D8" s="40" t="s">
        <v>81</v>
      </c>
      <c r="E8" s="14" t="s">
        <v>72</v>
      </c>
      <c r="F8" s="14">
        <v>4</v>
      </c>
      <c r="G8" s="14">
        <v>459</v>
      </c>
      <c r="H8" s="52">
        <v>1000</v>
      </c>
      <c r="I8" s="51">
        <v>358</v>
      </c>
      <c r="J8" s="51">
        <v>875</v>
      </c>
      <c r="K8" s="51">
        <v>460</v>
      </c>
      <c r="L8" s="60">
        <v>1000</v>
      </c>
      <c r="M8" s="50">
        <f t="shared" si="0"/>
        <v>2875</v>
      </c>
      <c r="N8" s="59">
        <v>885</v>
      </c>
      <c r="O8" s="84">
        <v>3760</v>
      </c>
      <c r="P8" s="12"/>
      <c r="Q8" s="24"/>
      <c r="R8" s="24"/>
      <c r="S8" s="24"/>
      <c r="T8" s="24"/>
      <c r="U8" s="24"/>
      <c r="V8" s="66"/>
      <c r="W8" s="66"/>
      <c r="X8" s="66"/>
      <c r="Y8" s="66"/>
      <c r="Z8" s="65"/>
      <c r="AA8" s="71"/>
    </row>
    <row r="9" spans="1:27" ht="14.25">
      <c r="A9" s="10">
        <v>3</v>
      </c>
      <c r="B9" s="25" t="s">
        <v>122</v>
      </c>
      <c r="C9" s="14">
        <v>74</v>
      </c>
      <c r="D9" s="14" t="s">
        <v>80</v>
      </c>
      <c r="E9" s="14" t="s">
        <v>123</v>
      </c>
      <c r="F9" s="14">
        <v>66</v>
      </c>
      <c r="G9" s="14">
        <v>409</v>
      </c>
      <c r="H9" s="51">
        <v>901</v>
      </c>
      <c r="I9" s="51">
        <v>409</v>
      </c>
      <c r="J9" s="52">
        <v>1000</v>
      </c>
      <c r="K9" s="51">
        <v>457</v>
      </c>
      <c r="L9" s="51">
        <v>993</v>
      </c>
      <c r="M9" s="51">
        <f t="shared" si="0"/>
        <v>2894</v>
      </c>
      <c r="N9" s="59">
        <v>839</v>
      </c>
      <c r="O9" s="84">
        <v>3733</v>
      </c>
      <c r="P9" s="72"/>
      <c r="Q9" s="69"/>
      <c r="R9" s="69"/>
      <c r="S9" s="69"/>
      <c r="T9" s="69"/>
      <c r="U9" s="69"/>
      <c r="V9" s="70"/>
      <c r="W9" s="70"/>
      <c r="X9" s="70"/>
      <c r="Y9" s="70"/>
      <c r="Z9" s="70"/>
      <c r="AA9" s="73"/>
    </row>
    <row r="10" spans="1:27" ht="14.25">
      <c r="A10" s="10">
        <v>6</v>
      </c>
      <c r="B10" s="26" t="s">
        <v>124</v>
      </c>
      <c r="C10" s="13" t="s">
        <v>131</v>
      </c>
      <c r="D10" s="42" t="s">
        <v>116</v>
      </c>
      <c r="E10" s="13" t="s">
        <v>125</v>
      </c>
      <c r="F10" s="13">
        <v>74</v>
      </c>
      <c r="G10" s="13">
        <v>384</v>
      </c>
      <c r="H10" s="50">
        <v>846</v>
      </c>
      <c r="I10" s="51">
        <v>410</v>
      </c>
      <c r="J10" s="50">
        <v>895</v>
      </c>
      <c r="K10" s="50">
        <v>456</v>
      </c>
      <c r="L10" s="50">
        <v>991</v>
      </c>
      <c r="M10" s="50">
        <f t="shared" si="0"/>
        <v>2732</v>
      </c>
      <c r="N10" s="14"/>
      <c r="O10" s="84">
        <v>2732</v>
      </c>
      <c r="P10" s="12"/>
      <c r="Q10" s="24"/>
      <c r="R10" s="24"/>
      <c r="S10" s="24"/>
      <c r="T10" s="24"/>
      <c r="U10" s="24"/>
      <c r="V10" s="66"/>
      <c r="W10" s="24"/>
      <c r="X10" s="66"/>
      <c r="Y10" s="66"/>
      <c r="Z10" s="66"/>
      <c r="AA10" s="71"/>
    </row>
    <row r="11" spans="1:27" ht="14.25">
      <c r="A11" s="9">
        <v>7</v>
      </c>
      <c r="B11" s="25" t="s">
        <v>128</v>
      </c>
      <c r="C11" s="47" t="s">
        <v>130</v>
      </c>
      <c r="D11" s="40" t="s">
        <v>79</v>
      </c>
      <c r="E11" s="14" t="s">
        <v>129</v>
      </c>
      <c r="F11" s="14">
        <v>24</v>
      </c>
      <c r="G11" s="14">
        <v>400</v>
      </c>
      <c r="H11" s="51">
        <v>881</v>
      </c>
      <c r="I11" s="51">
        <v>457</v>
      </c>
      <c r="J11" s="51">
        <v>998</v>
      </c>
      <c r="K11" s="51">
        <v>376</v>
      </c>
      <c r="L11" s="50">
        <v>817</v>
      </c>
      <c r="M11" s="50">
        <f t="shared" si="0"/>
        <v>2696</v>
      </c>
      <c r="N11" s="14"/>
      <c r="O11" s="84">
        <v>2696</v>
      </c>
      <c r="P11" s="12"/>
      <c r="Q11" s="24"/>
      <c r="R11" s="24"/>
      <c r="S11" s="24"/>
      <c r="T11" s="24"/>
      <c r="U11" s="24"/>
      <c r="V11" s="65"/>
      <c r="W11" s="66"/>
      <c r="X11" s="66"/>
      <c r="Y11" s="66"/>
      <c r="Z11" s="65"/>
      <c r="AA11" s="71"/>
    </row>
    <row r="12" spans="1:27" ht="14.25">
      <c r="A12" s="10">
        <v>8</v>
      </c>
      <c r="B12" s="25" t="s">
        <v>21</v>
      </c>
      <c r="C12" s="14">
        <v>71</v>
      </c>
      <c r="D12" s="40" t="s">
        <v>80</v>
      </c>
      <c r="E12" s="14" t="s">
        <v>22</v>
      </c>
      <c r="F12" s="14">
        <v>32</v>
      </c>
      <c r="G12" s="14">
        <v>260</v>
      </c>
      <c r="H12" s="51">
        <v>701</v>
      </c>
      <c r="I12" s="51">
        <v>365</v>
      </c>
      <c r="J12" s="51">
        <v>892</v>
      </c>
      <c r="K12" s="51">
        <v>460</v>
      </c>
      <c r="L12" s="60">
        <v>1000</v>
      </c>
      <c r="M12" s="50">
        <f t="shared" si="0"/>
        <v>2593</v>
      </c>
      <c r="N12" s="14"/>
      <c r="O12" s="84">
        <v>2593</v>
      </c>
      <c r="P12" s="12"/>
      <c r="Q12" s="24"/>
      <c r="R12" s="24"/>
      <c r="S12" s="24"/>
      <c r="T12" s="24"/>
      <c r="U12" s="24"/>
      <c r="V12" s="66"/>
      <c r="W12" s="66"/>
      <c r="X12" s="66"/>
      <c r="Y12" s="66"/>
      <c r="Z12" s="66"/>
      <c r="AA12" s="71"/>
    </row>
    <row r="13" spans="1:27" ht="14.25">
      <c r="A13" s="10">
        <v>9</v>
      </c>
      <c r="B13" s="25" t="s">
        <v>60</v>
      </c>
      <c r="C13" s="14">
        <v>67</v>
      </c>
      <c r="D13" s="40" t="s">
        <v>81</v>
      </c>
      <c r="E13" s="14" t="s">
        <v>61</v>
      </c>
      <c r="F13" s="14">
        <v>33</v>
      </c>
      <c r="G13" s="14">
        <v>355</v>
      </c>
      <c r="H13" s="51">
        <v>773</v>
      </c>
      <c r="I13" s="51">
        <v>353</v>
      </c>
      <c r="J13" s="51">
        <v>863</v>
      </c>
      <c r="K13" s="51">
        <v>408</v>
      </c>
      <c r="L13" s="50">
        <v>887</v>
      </c>
      <c r="M13" s="50">
        <f t="shared" si="0"/>
        <v>2523</v>
      </c>
      <c r="N13" s="14"/>
      <c r="O13" s="84">
        <v>2523</v>
      </c>
      <c r="P13" s="12"/>
      <c r="Q13" s="24"/>
      <c r="R13" s="24"/>
      <c r="S13" s="24"/>
      <c r="T13" s="24"/>
      <c r="U13" s="24"/>
      <c r="V13" s="66"/>
      <c r="W13" s="66"/>
      <c r="X13" s="65"/>
      <c r="Y13" s="66"/>
      <c r="Z13" s="66"/>
      <c r="AA13" s="71"/>
    </row>
    <row r="14" spans="1:27" ht="14.25">
      <c r="A14" s="9">
        <v>10</v>
      </c>
      <c r="B14" s="25" t="s">
        <v>15</v>
      </c>
      <c r="C14" s="14">
        <v>63</v>
      </c>
      <c r="D14" s="14" t="s">
        <v>82</v>
      </c>
      <c r="E14" s="14" t="s">
        <v>16</v>
      </c>
      <c r="F14" s="14">
        <v>49</v>
      </c>
      <c r="G14" s="14">
        <v>246</v>
      </c>
      <c r="H14" s="51">
        <v>663</v>
      </c>
      <c r="I14" s="51">
        <v>368</v>
      </c>
      <c r="J14" s="51">
        <v>800</v>
      </c>
      <c r="K14" s="51">
        <v>458</v>
      </c>
      <c r="L14" s="52">
        <v>1000</v>
      </c>
      <c r="M14" s="51">
        <f t="shared" si="0"/>
        <v>2463</v>
      </c>
      <c r="N14" s="14"/>
      <c r="O14" s="84">
        <v>2463</v>
      </c>
      <c r="P14" s="12"/>
      <c r="Q14" s="24"/>
      <c r="R14" s="24"/>
      <c r="S14" s="24"/>
      <c r="T14" s="24"/>
      <c r="U14" s="24"/>
      <c r="V14" s="66"/>
      <c r="W14" s="24"/>
      <c r="X14" s="68"/>
      <c r="Y14" s="66"/>
      <c r="Z14" s="66"/>
      <c r="AA14" s="71"/>
    </row>
    <row r="15" spans="1:27" ht="14.25">
      <c r="A15" s="10">
        <v>11</v>
      </c>
      <c r="B15" s="26" t="s">
        <v>120</v>
      </c>
      <c r="C15" s="13">
        <v>79</v>
      </c>
      <c r="D15" s="28" t="s">
        <v>79</v>
      </c>
      <c r="E15" s="13" t="s">
        <v>114</v>
      </c>
      <c r="F15" s="13">
        <v>73</v>
      </c>
      <c r="G15" s="13">
        <v>376</v>
      </c>
      <c r="H15" s="50">
        <v>819</v>
      </c>
      <c r="I15" s="13">
        <v>357</v>
      </c>
      <c r="J15" s="63">
        <v>776</v>
      </c>
      <c r="K15" s="50">
        <v>381</v>
      </c>
      <c r="L15" s="50">
        <v>828</v>
      </c>
      <c r="M15" s="50">
        <f t="shared" si="0"/>
        <v>2423</v>
      </c>
      <c r="N15" s="14"/>
      <c r="O15" s="84">
        <v>2423</v>
      </c>
      <c r="P15" s="12"/>
      <c r="Q15" s="24"/>
      <c r="R15" s="24"/>
      <c r="S15" s="24"/>
      <c r="T15" s="24"/>
      <c r="U15" s="24"/>
      <c r="V15" s="66"/>
      <c r="W15" s="66"/>
      <c r="X15" s="65"/>
      <c r="Y15" s="66"/>
      <c r="Z15" s="66"/>
      <c r="AA15" s="71"/>
    </row>
    <row r="16" spans="1:27" ht="14.25">
      <c r="A16" s="10">
        <v>12</v>
      </c>
      <c r="B16" s="25" t="s">
        <v>75</v>
      </c>
      <c r="C16" s="14">
        <v>77</v>
      </c>
      <c r="D16" s="40" t="s">
        <v>132</v>
      </c>
      <c r="E16" s="14" t="s">
        <v>76</v>
      </c>
      <c r="F16" s="14">
        <v>50</v>
      </c>
      <c r="G16" s="14">
        <v>384</v>
      </c>
      <c r="H16" s="51">
        <v>837</v>
      </c>
      <c r="I16" s="51">
        <v>458</v>
      </c>
      <c r="J16" s="52">
        <v>1000</v>
      </c>
      <c r="K16" s="51" t="s">
        <v>88</v>
      </c>
      <c r="L16" s="51">
        <v>0</v>
      </c>
      <c r="M16" s="50">
        <f t="shared" si="0"/>
        <v>1837</v>
      </c>
      <c r="N16" s="14"/>
      <c r="O16" s="84">
        <v>1837</v>
      </c>
      <c r="P16" s="12"/>
      <c r="Q16" s="24"/>
      <c r="R16" s="24"/>
      <c r="S16" s="24"/>
      <c r="T16" s="24"/>
      <c r="U16" s="24"/>
      <c r="V16" s="66"/>
      <c r="W16" s="66"/>
      <c r="X16" s="66"/>
      <c r="Y16" s="66"/>
      <c r="Z16" s="66"/>
      <c r="AA16" s="71"/>
    </row>
    <row r="17" spans="1:27" ht="14.25">
      <c r="A17" s="9">
        <v>13</v>
      </c>
      <c r="B17" s="25" t="s">
        <v>118</v>
      </c>
      <c r="C17" s="14">
        <v>73</v>
      </c>
      <c r="D17" s="28" t="s">
        <v>81</v>
      </c>
      <c r="E17" s="14" t="s">
        <v>119</v>
      </c>
      <c r="F17" s="14">
        <v>64</v>
      </c>
      <c r="G17" s="14">
        <v>310</v>
      </c>
      <c r="H17" s="51">
        <v>683</v>
      </c>
      <c r="I17" s="51">
        <v>459</v>
      </c>
      <c r="J17" s="51">
        <v>998</v>
      </c>
      <c r="K17" s="51" t="s">
        <v>88</v>
      </c>
      <c r="L17" s="51">
        <v>0</v>
      </c>
      <c r="M17" s="50">
        <f t="shared" si="0"/>
        <v>1681</v>
      </c>
      <c r="N17" s="14"/>
      <c r="O17" s="84">
        <v>1681</v>
      </c>
      <c r="P17" s="12"/>
      <c r="Q17" s="24"/>
      <c r="R17" s="24"/>
      <c r="S17" s="24"/>
      <c r="T17" s="24"/>
      <c r="U17" s="24"/>
      <c r="V17" s="66"/>
      <c r="W17" s="66"/>
      <c r="X17" s="66"/>
      <c r="Y17" s="66"/>
      <c r="Z17" s="66"/>
      <c r="AA17" s="71"/>
    </row>
    <row r="18" spans="1:27" ht="14.25">
      <c r="A18" s="10">
        <v>14</v>
      </c>
      <c r="B18" s="25" t="s">
        <v>17</v>
      </c>
      <c r="C18" s="14">
        <v>62</v>
      </c>
      <c r="D18" s="40" t="s">
        <v>80</v>
      </c>
      <c r="E18" s="14" t="s">
        <v>18</v>
      </c>
      <c r="F18" s="14">
        <v>1</v>
      </c>
      <c r="G18" s="14" t="s">
        <v>84</v>
      </c>
      <c r="H18" s="51">
        <v>0</v>
      </c>
      <c r="I18" s="51">
        <v>219</v>
      </c>
      <c r="J18" s="51">
        <v>478</v>
      </c>
      <c r="K18" s="51">
        <v>278</v>
      </c>
      <c r="L18" s="51">
        <v>607</v>
      </c>
      <c r="M18" s="50">
        <f t="shared" si="0"/>
        <v>1085</v>
      </c>
      <c r="N18" s="14"/>
      <c r="O18" s="84">
        <v>1085</v>
      </c>
      <c r="P18" s="12"/>
      <c r="Q18" s="24"/>
      <c r="R18" s="24"/>
      <c r="S18" s="24"/>
      <c r="T18" s="24"/>
      <c r="U18" s="24"/>
      <c r="V18" s="65"/>
      <c r="W18" s="66"/>
      <c r="X18" s="65"/>
      <c r="Y18" s="66"/>
      <c r="Z18" s="66"/>
      <c r="AA18" s="71"/>
    </row>
    <row r="19" spans="1:27" ht="14.25">
      <c r="A19" s="10">
        <v>15</v>
      </c>
      <c r="B19" s="36" t="s">
        <v>27</v>
      </c>
      <c r="C19" s="37">
        <v>72</v>
      </c>
      <c r="D19" s="62" t="s">
        <v>81</v>
      </c>
      <c r="E19" s="37" t="s">
        <v>28</v>
      </c>
      <c r="F19" s="37">
        <v>69</v>
      </c>
      <c r="G19" s="37" t="s">
        <v>88</v>
      </c>
      <c r="H19" s="59">
        <v>0</v>
      </c>
      <c r="I19" s="59" t="s">
        <v>88</v>
      </c>
      <c r="J19" s="59">
        <v>0</v>
      </c>
      <c r="K19" s="59">
        <v>192</v>
      </c>
      <c r="L19" s="59">
        <v>419</v>
      </c>
      <c r="M19" s="81">
        <f t="shared" si="0"/>
        <v>419</v>
      </c>
      <c r="N19" s="14"/>
      <c r="O19" s="84">
        <v>419</v>
      </c>
      <c r="P19" s="12"/>
      <c r="Q19" s="67"/>
      <c r="R19" s="24"/>
      <c r="S19" s="24"/>
      <c r="T19" s="24"/>
      <c r="U19" s="24"/>
      <c r="V19" s="66"/>
      <c r="W19" s="66"/>
      <c r="X19" s="66"/>
      <c r="Y19" s="66"/>
      <c r="Z19" s="66"/>
      <c r="AA19" s="71"/>
    </row>
    <row r="20" spans="15:27" ht="12.75"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3" spans="1:13" ht="21" thickBot="1">
      <c r="A23" s="115" t="s">
        <v>14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ht="15.75" thickBot="1">
      <c r="A24" s="5" t="s">
        <v>0</v>
      </c>
      <c r="B24" s="6" t="s">
        <v>1</v>
      </c>
      <c r="C24" s="6" t="s">
        <v>77</v>
      </c>
      <c r="D24" s="7" t="s">
        <v>3</v>
      </c>
      <c r="E24" s="7" t="s">
        <v>142</v>
      </c>
      <c r="F24" s="7" t="s">
        <v>89</v>
      </c>
      <c r="G24" s="104" t="s">
        <v>8</v>
      </c>
      <c r="H24" s="102"/>
      <c r="I24" s="93" t="s">
        <v>9</v>
      </c>
      <c r="J24" s="94"/>
      <c r="K24" s="93" t="s">
        <v>7</v>
      </c>
      <c r="L24" s="94"/>
      <c r="M24" s="11"/>
    </row>
    <row r="25" spans="1:13" ht="14.25">
      <c r="A25" s="9">
        <v>1</v>
      </c>
      <c r="B25" s="25" t="s">
        <v>126</v>
      </c>
      <c r="C25" s="13">
        <v>69</v>
      </c>
      <c r="D25" s="40" t="s">
        <v>79</v>
      </c>
      <c r="E25" s="14" t="s">
        <v>127</v>
      </c>
      <c r="F25" s="14">
        <v>77</v>
      </c>
      <c r="G25" s="13">
        <f>354+100</f>
        <v>454</v>
      </c>
      <c r="H25" s="50">
        <f>(G25/G26)*1000</f>
        <v>989.1067538126362</v>
      </c>
      <c r="I25" s="105">
        <v>3972</v>
      </c>
      <c r="J25" s="106"/>
      <c r="K25" s="109" t="s">
        <v>85</v>
      </c>
      <c r="L25" s="110"/>
      <c r="M25" s="24"/>
    </row>
    <row r="26" spans="1:13" ht="14.25">
      <c r="A26" s="10">
        <v>2</v>
      </c>
      <c r="B26" s="25" t="s">
        <v>19</v>
      </c>
      <c r="C26" s="14">
        <v>78</v>
      </c>
      <c r="D26" s="40" t="s">
        <v>80</v>
      </c>
      <c r="E26" s="14" t="s">
        <v>20</v>
      </c>
      <c r="F26" s="14">
        <v>2</v>
      </c>
      <c r="G26" s="14">
        <f>359+100</f>
        <v>459</v>
      </c>
      <c r="H26" s="51">
        <v>1000</v>
      </c>
      <c r="I26" s="107">
        <v>3930</v>
      </c>
      <c r="J26" s="108"/>
      <c r="K26" s="111" t="s">
        <v>86</v>
      </c>
      <c r="L26" s="112"/>
      <c r="M26" s="24"/>
    </row>
    <row r="27" spans="1:13" ht="14.25">
      <c r="A27" s="10">
        <v>3</v>
      </c>
      <c r="B27" s="25" t="s">
        <v>29</v>
      </c>
      <c r="C27" s="14">
        <v>68</v>
      </c>
      <c r="D27" s="14" t="s">
        <v>80</v>
      </c>
      <c r="E27" s="14" t="s">
        <v>30</v>
      </c>
      <c r="F27" s="14">
        <v>100</v>
      </c>
      <c r="G27" s="14">
        <f>357+100</f>
        <v>457</v>
      </c>
      <c r="H27" s="51">
        <f>(G27/G26)*1000</f>
        <v>995.6427015250545</v>
      </c>
      <c r="I27" s="107">
        <v>3829</v>
      </c>
      <c r="J27" s="108"/>
      <c r="K27" s="111" t="s">
        <v>87</v>
      </c>
      <c r="L27" s="112"/>
      <c r="M27" s="24"/>
    </row>
    <row r="28" spans="1:13" ht="14.25">
      <c r="A28" s="10">
        <v>4</v>
      </c>
      <c r="B28" s="25" t="s">
        <v>71</v>
      </c>
      <c r="C28" s="14">
        <v>60</v>
      </c>
      <c r="D28" s="40" t="s">
        <v>81</v>
      </c>
      <c r="E28" s="14" t="s">
        <v>72</v>
      </c>
      <c r="F28" s="14">
        <v>4</v>
      </c>
      <c r="G28" s="14">
        <f>356+50</f>
        <v>406</v>
      </c>
      <c r="H28" s="51">
        <f>(G28/G26)*1000</f>
        <v>884.5315904139434</v>
      </c>
      <c r="I28" s="107">
        <v>3760</v>
      </c>
      <c r="J28" s="108"/>
      <c r="K28" s="113">
        <v>4</v>
      </c>
      <c r="L28" s="114"/>
      <c r="M28" s="24"/>
    </row>
    <row r="29" spans="1:13" ht="14.25">
      <c r="A29" s="10">
        <v>5</v>
      </c>
      <c r="B29" s="25" t="s">
        <v>122</v>
      </c>
      <c r="C29" s="14">
        <v>74</v>
      </c>
      <c r="D29" s="40" t="s">
        <v>80</v>
      </c>
      <c r="E29" s="14" t="s">
        <v>123</v>
      </c>
      <c r="F29" s="14">
        <v>66</v>
      </c>
      <c r="G29" s="14">
        <f>360+25</f>
        <v>385</v>
      </c>
      <c r="H29" s="51">
        <f>(G29/G26)*1000</f>
        <v>838.7799564270153</v>
      </c>
      <c r="I29" s="107">
        <v>3733</v>
      </c>
      <c r="J29" s="108"/>
      <c r="K29" s="113">
        <v>5</v>
      </c>
      <c r="L29" s="114"/>
      <c r="M29" s="24"/>
    </row>
    <row r="33" spans="1:13" ht="24.75">
      <c r="A33" s="86" t="s">
        <v>10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1:13" ht="12.75" customHeight="1">
      <c r="A34" s="87" t="s">
        <v>13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  <row r="35" spans="1:13" ht="13.5" customHeight="1" thickBo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1:13" ht="18">
      <c r="A36" s="100" t="s">
        <v>144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ht="13.5" thickBot="1"/>
    <row r="38" spans="1:8" ht="15.75" thickBot="1">
      <c r="A38" s="5" t="s">
        <v>0</v>
      </c>
      <c r="B38" s="18" t="s">
        <v>1</v>
      </c>
      <c r="C38" s="31" t="s">
        <v>77</v>
      </c>
      <c r="D38" s="27" t="s">
        <v>3</v>
      </c>
      <c r="E38" s="57" t="s">
        <v>142</v>
      </c>
      <c r="F38" s="56" t="s">
        <v>89</v>
      </c>
      <c r="G38" s="101" t="s">
        <v>4</v>
      </c>
      <c r="H38" s="102"/>
    </row>
    <row r="39" spans="1:8" ht="14.25">
      <c r="A39" s="9">
        <v>1</v>
      </c>
      <c r="B39" s="1" t="s">
        <v>15</v>
      </c>
      <c r="C39" s="13">
        <v>63</v>
      </c>
      <c r="D39" s="40" t="s">
        <v>82</v>
      </c>
      <c r="E39" s="14" t="s">
        <v>16</v>
      </c>
      <c r="F39" s="14">
        <v>49</v>
      </c>
      <c r="G39" s="13">
        <f>221+25</f>
        <v>246</v>
      </c>
      <c r="H39" s="50">
        <f>(G39/G41)*1000</f>
        <v>663.0727762803234</v>
      </c>
    </row>
    <row r="40" spans="1:8" ht="14.25">
      <c r="A40" s="10">
        <v>2</v>
      </c>
      <c r="B40" s="1" t="s">
        <v>17</v>
      </c>
      <c r="C40" s="14">
        <v>62</v>
      </c>
      <c r="D40" s="40" t="s">
        <v>80</v>
      </c>
      <c r="E40" s="14" t="s">
        <v>18</v>
      </c>
      <c r="F40" s="14">
        <v>1</v>
      </c>
      <c r="G40" s="14" t="s">
        <v>84</v>
      </c>
      <c r="H40" s="51">
        <v>0</v>
      </c>
    </row>
    <row r="41" spans="1:8" ht="14.25">
      <c r="A41" s="10">
        <v>3</v>
      </c>
      <c r="B41" s="1" t="s">
        <v>19</v>
      </c>
      <c r="C41" s="14">
        <v>78</v>
      </c>
      <c r="D41" s="40" t="s">
        <v>80</v>
      </c>
      <c r="E41" s="14" t="s">
        <v>20</v>
      </c>
      <c r="F41" s="14">
        <v>2</v>
      </c>
      <c r="G41" s="14">
        <f>271+100</f>
        <v>371</v>
      </c>
      <c r="H41" s="52">
        <v>1000</v>
      </c>
    </row>
    <row r="42" spans="1:8" ht="14.25">
      <c r="A42" s="10">
        <v>4</v>
      </c>
      <c r="B42" s="1" t="s">
        <v>21</v>
      </c>
      <c r="C42" s="14">
        <v>71</v>
      </c>
      <c r="D42" s="40" t="s">
        <v>80</v>
      </c>
      <c r="E42" s="14" t="s">
        <v>22</v>
      </c>
      <c r="F42" s="14">
        <v>32</v>
      </c>
      <c r="G42" s="14">
        <f>235+25</f>
        <v>260</v>
      </c>
      <c r="H42" s="51">
        <f>(G42/G41)*1000</f>
        <v>700.8086253369272</v>
      </c>
    </row>
    <row r="43" spans="1:8" ht="15" thickBot="1">
      <c r="A43" s="43">
        <v>5</v>
      </c>
      <c r="B43" s="44" t="s">
        <v>27</v>
      </c>
      <c r="C43" s="45">
        <v>72</v>
      </c>
      <c r="D43" s="46" t="s">
        <v>81</v>
      </c>
      <c r="E43" s="45" t="s">
        <v>28</v>
      </c>
      <c r="F43" s="45">
        <v>69</v>
      </c>
      <c r="G43" s="45" t="s">
        <v>88</v>
      </c>
      <c r="H43" s="53">
        <v>0</v>
      </c>
    </row>
    <row r="44" spans="1:8" ht="14.25">
      <c r="A44" s="9">
        <v>6</v>
      </c>
      <c r="B44" s="2" t="s">
        <v>29</v>
      </c>
      <c r="C44" s="13">
        <v>68</v>
      </c>
      <c r="D44" s="42" t="s">
        <v>80</v>
      </c>
      <c r="E44" s="13" t="s">
        <v>30</v>
      </c>
      <c r="F44" s="13">
        <v>100</v>
      </c>
      <c r="G44" s="13">
        <f>358+100</f>
        <v>458</v>
      </c>
      <c r="H44" s="50">
        <f>(G44/G45)*1000</f>
        <v>997.8213507625272</v>
      </c>
    </row>
    <row r="45" spans="1:8" ht="14.25">
      <c r="A45" s="10">
        <v>7</v>
      </c>
      <c r="B45" s="1" t="s">
        <v>71</v>
      </c>
      <c r="C45" s="14">
        <v>60</v>
      </c>
      <c r="D45" s="40" t="s">
        <v>81</v>
      </c>
      <c r="E45" s="14" t="s">
        <v>72</v>
      </c>
      <c r="F45" s="14">
        <v>4</v>
      </c>
      <c r="G45" s="14">
        <f>359+100</f>
        <v>459</v>
      </c>
      <c r="H45" s="52">
        <v>1000</v>
      </c>
    </row>
    <row r="46" spans="1:8" ht="14.25">
      <c r="A46" s="10">
        <v>8</v>
      </c>
      <c r="B46" s="1" t="s">
        <v>60</v>
      </c>
      <c r="C46" s="14">
        <v>67</v>
      </c>
      <c r="D46" s="40" t="s">
        <v>81</v>
      </c>
      <c r="E46" s="14" t="s">
        <v>61</v>
      </c>
      <c r="F46" s="14">
        <v>33</v>
      </c>
      <c r="G46" s="14">
        <f>355+0</f>
        <v>355</v>
      </c>
      <c r="H46" s="51">
        <f>(G46/G45)*1000</f>
        <v>773.4204793028322</v>
      </c>
    </row>
    <row r="47" spans="1:8" ht="14.25">
      <c r="A47" s="10">
        <v>9</v>
      </c>
      <c r="B47" s="1" t="s">
        <v>75</v>
      </c>
      <c r="C47" s="14">
        <v>77</v>
      </c>
      <c r="D47" s="40" t="s">
        <v>132</v>
      </c>
      <c r="E47" s="14" t="s">
        <v>76</v>
      </c>
      <c r="F47" s="14">
        <v>50</v>
      </c>
      <c r="G47" s="14">
        <f>359+25</f>
        <v>384</v>
      </c>
      <c r="H47" s="51">
        <f>(G47/G45)*1000</f>
        <v>836.6013071895425</v>
      </c>
    </row>
    <row r="48" spans="1:8" ht="15" thickBot="1">
      <c r="A48" s="43">
        <v>10</v>
      </c>
      <c r="B48" s="44" t="s">
        <v>120</v>
      </c>
      <c r="C48" s="45">
        <v>79</v>
      </c>
      <c r="D48" s="46" t="s">
        <v>79</v>
      </c>
      <c r="E48" s="45" t="s">
        <v>114</v>
      </c>
      <c r="F48" s="45">
        <v>73</v>
      </c>
      <c r="G48" s="45">
        <f>351+25</f>
        <v>376</v>
      </c>
      <c r="H48" s="53">
        <f>(G48/G45)*1000</f>
        <v>819.1721132897603</v>
      </c>
    </row>
    <row r="49" spans="1:8" ht="14.25">
      <c r="A49" s="9">
        <v>11</v>
      </c>
      <c r="B49" s="2" t="s">
        <v>122</v>
      </c>
      <c r="C49" s="13">
        <v>74</v>
      </c>
      <c r="D49" s="28" t="s">
        <v>80</v>
      </c>
      <c r="E49" s="13" t="s">
        <v>123</v>
      </c>
      <c r="F49" s="13">
        <v>66</v>
      </c>
      <c r="G49" s="13">
        <f>359+50</f>
        <v>409</v>
      </c>
      <c r="H49" s="50">
        <f>(G49/G52)*1000</f>
        <v>900.8810572687224</v>
      </c>
    </row>
    <row r="50" spans="1:8" ht="14.25">
      <c r="A50" s="10">
        <v>12</v>
      </c>
      <c r="B50" s="1" t="s">
        <v>124</v>
      </c>
      <c r="C50" s="14" t="s">
        <v>131</v>
      </c>
      <c r="D50" s="40" t="s">
        <v>116</v>
      </c>
      <c r="E50" s="14" t="s">
        <v>125</v>
      </c>
      <c r="F50" s="14">
        <v>74</v>
      </c>
      <c r="G50" s="14">
        <f>359+25</f>
        <v>384</v>
      </c>
      <c r="H50" s="51">
        <f>(G50/G52)*1000</f>
        <v>845.8149779735683</v>
      </c>
    </row>
    <row r="51" spans="1:8" ht="14.25">
      <c r="A51" s="10">
        <v>13</v>
      </c>
      <c r="B51" s="1" t="s">
        <v>118</v>
      </c>
      <c r="C51" s="14">
        <v>73</v>
      </c>
      <c r="D51" s="28" t="s">
        <v>81</v>
      </c>
      <c r="E51" s="14" t="s">
        <v>119</v>
      </c>
      <c r="F51" s="14">
        <v>64</v>
      </c>
      <c r="G51" s="14">
        <f>210+100</f>
        <v>310</v>
      </c>
      <c r="H51" s="51">
        <f>(G51/G52)*1000</f>
        <v>682.8193832599119</v>
      </c>
    </row>
    <row r="52" spans="1:8" ht="14.25">
      <c r="A52" s="10">
        <v>14</v>
      </c>
      <c r="B52" s="1" t="s">
        <v>126</v>
      </c>
      <c r="C52" s="14">
        <v>69</v>
      </c>
      <c r="D52" s="40" t="s">
        <v>79</v>
      </c>
      <c r="E52" s="14" t="s">
        <v>127</v>
      </c>
      <c r="F52" s="14">
        <v>77</v>
      </c>
      <c r="G52" s="14">
        <f>354+100</f>
        <v>454</v>
      </c>
      <c r="H52" s="52">
        <v>1000</v>
      </c>
    </row>
    <row r="53" spans="1:8" ht="14.25">
      <c r="A53" s="10">
        <v>15</v>
      </c>
      <c r="B53" s="1" t="s">
        <v>128</v>
      </c>
      <c r="C53" s="47" t="s">
        <v>130</v>
      </c>
      <c r="D53" s="40" t="s">
        <v>79</v>
      </c>
      <c r="E53" s="14" t="s">
        <v>129</v>
      </c>
      <c r="F53" s="14">
        <v>24</v>
      </c>
      <c r="G53" s="14">
        <f>350+50</f>
        <v>400</v>
      </c>
      <c r="H53" s="51">
        <f>(G53/G52)*1000</f>
        <v>881.0572687224669</v>
      </c>
    </row>
    <row r="55" spans="2:8" ht="12.75">
      <c r="B55" s="49" t="s">
        <v>133</v>
      </c>
      <c r="F55" s="90" t="s">
        <v>137</v>
      </c>
      <c r="G55" s="90"/>
      <c r="H55" s="90"/>
    </row>
    <row r="57" spans="2:8" ht="12.75">
      <c r="B57" s="28" t="s">
        <v>134</v>
      </c>
      <c r="F57" s="92" t="s">
        <v>138</v>
      </c>
      <c r="G57" s="92"/>
      <c r="H57" s="92"/>
    </row>
    <row r="59" ht="12.75">
      <c r="B59" s="28" t="s">
        <v>135</v>
      </c>
    </row>
    <row r="61" ht="12.75">
      <c r="B61" s="28" t="s">
        <v>136</v>
      </c>
    </row>
    <row r="67" spans="1:13" ht="24.75">
      <c r="A67" s="86" t="s">
        <v>10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ht="12.75" customHeight="1">
      <c r="A68" s="87" t="s">
        <v>13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1:13" ht="13.5" customHeight="1" thickBo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1:13" ht="18.75" thickBot="1">
      <c r="A70" s="100" t="s">
        <v>146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1:8" ht="15.75" thickBot="1">
      <c r="A71" s="5" t="s">
        <v>0</v>
      </c>
      <c r="B71" s="18" t="s">
        <v>1</v>
      </c>
      <c r="C71" s="31" t="s">
        <v>77</v>
      </c>
      <c r="D71" s="15" t="s">
        <v>3</v>
      </c>
      <c r="E71" s="7" t="s">
        <v>142</v>
      </c>
      <c r="F71" s="17" t="s">
        <v>89</v>
      </c>
      <c r="G71" s="93" t="s">
        <v>5</v>
      </c>
      <c r="H71" s="94"/>
    </row>
    <row r="72" spans="1:8" ht="14.25">
      <c r="A72" s="9">
        <v>1</v>
      </c>
      <c r="B72" s="1" t="s">
        <v>128</v>
      </c>
      <c r="C72" s="47" t="s">
        <v>130</v>
      </c>
      <c r="D72" s="40" t="s">
        <v>79</v>
      </c>
      <c r="E72" s="14" t="s">
        <v>129</v>
      </c>
      <c r="F72" s="14">
        <v>24</v>
      </c>
      <c r="G72" s="13">
        <f>357+100</f>
        <v>457</v>
      </c>
      <c r="H72" s="50">
        <f>(G72/G74)*1000</f>
        <v>997.8165938864629</v>
      </c>
    </row>
    <row r="73" spans="1:8" ht="14.25">
      <c r="A73" s="10">
        <v>2</v>
      </c>
      <c r="B73" s="1" t="s">
        <v>124</v>
      </c>
      <c r="C73" s="14" t="s">
        <v>131</v>
      </c>
      <c r="D73" s="40" t="s">
        <v>116</v>
      </c>
      <c r="E73" s="14" t="s">
        <v>125</v>
      </c>
      <c r="F73" s="14">
        <v>74</v>
      </c>
      <c r="G73" s="14">
        <f>360+50</f>
        <v>410</v>
      </c>
      <c r="H73" s="51">
        <f>(G73/G74)*1000</f>
        <v>895.1965065502184</v>
      </c>
    </row>
    <row r="74" spans="1:8" ht="14.25">
      <c r="A74" s="10">
        <v>3</v>
      </c>
      <c r="B74" s="1" t="s">
        <v>75</v>
      </c>
      <c r="C74" s="14">
        <v>77</v>
      </c>
      <c r="D74" s="40" t="s">
        <v>132</v>
      </c>
      <c r="E74" s="14" t="s">
        <v>76</v>
      </c>
      <c r="F74" s="14">
        <v>50</v>
      </c>
      <c r="G74" s="14">
        <f>358+100</f>
        <v>458</v>
      </c>
      <c r="H74" s="52">
        <v>1000</v>
      </c>
    </row>
    <row r="75" spans="1:8" ht="14.25">
      <c r="A75" s="10">
        <v>4</v>
      </c>
      <c r="B75" s="1" t="s">
        <v>27</v>
      </c>
      <c r="C75" s="14">
        <v>72</v>
      </c>
      <c r="D75" s="14" t="s">
        <v>81</v>
      </c>
      <c r="E75" s="14" t="s">
        <v>28</v>
      </c>
      <c r="F75" s="14">
        <v>69</v>
      </c>
      <c r="G75" s="14" t="s">
        <v>88</v>
      </c>
      <c r="H75" s="58">
        <v>0</v>
      </c>
    </row>
    <row r="76" spans="1:8" ht="15" thickBot="1">
      <c r="A76" s="43">
        <v>5</v>
      </c>
      <c r="B76" s="44" t="s">
        <v>17</v>
      </c>
      <c r="C76" s="45">
        <v>62</v>
      </c>
      <c r="D76" s="46" t="s">
        <v>80</v>
      </c>
      <c r="E76" s="45" t="s">
        <v>18</v>
      </c>
      <c r="F76" s="45">
        <v>1</v>
      </c>
      <c r="G76" s="54">
        <f>219+0</f>
        <v>219</v>
      </c>
      <c r="H76" s="55">
        <f>(G76/G74)*1000</f>
        <v>478.1659388646288</v>
      </c>
    </row>
    <row r="77" spans="1:8" ht="14.25">
      <c r="A77" s="9">
        <v>6</v>
      </c>
      <c r="B77" s="2" t="s">
        <v>126</v>
      </c>
      <c r="C77" s="13">
        <v>69</v>
      </c>
      <c r="D77" s="13" t="s">
        <v>79</v>
      </c>
      <c r="E77" s="13" t="s">
        <v>127</v>
      </c>
      <c r="F77" s="13">
        <v>77</v>
      </c>
      <c r="G77" s="13">
        <f>360+100</f>
        <v>460</v>
      </c>
      <c r="H77" s="60">
        <v>1000</v>
      </c>
    </row>
    <row r="78" spans="1:9" ht="14.25">
      <c r="A78" s="10">
        <v>7</v>
      </c>
      <c r="B78" s="1" t="s">
        <v>120</v>
      </c>
      <c r="C78" s="14">
        <v>79</v>
      </c>
      <c r="D78" s="14" t="s">
        <v>79</v>
      </c>
      <c r="E78" s="14" t="s">
        <v>114</v>
      </c>
      <c r="F78" s="14">
        <v>73</v>
      </c>
      <c r="G78" s="14">
        <f>357+0</f>
        <v>357</v>
      </c>
      <c r="H78" s="51">
        <f>(G78/G77)*1000</f>
        <v>776.0869565217391</v>
      </c>
      <c r="I78" s="48"/>
    </row>
    <row r="79" spans="1:8" ht="14.25">
      <c r="A79" s="10">
        <v>8</v>
      </c>
      <c r="B79" s="1" t="s">
        <v>29</v>
      </c>
      <c r="C79" s="14">
        <v>68</v>
      </c>
      <c r="D79" s="14" t="s">
        <v>80</v>
      </c>
      <c r="E79" s="14" t="s">
        <v>30</v>
      </c>
      <c r="F79" s="14">
        <v>100</v>
      </c>
      <c r="G79" s="14">
        <f>360+25</f>
        <v>385</v>
      </c>
      <c r="H79" s="51">
        <f>(G79/G77)*1000</f>
        <v>836.9565217391305</v>
      </c>
    </row>
    <row r="80" spans="1:8" ht="14.25">
      <c r="A80" s="10">
        <v>9</v>
      </c>
      <c r="B80" s="1" t="s">
        <v>15</v>
      </c>
      <c r="C80" s="14">
        <v>63</v>
      </c>
      <c r="D80" s="14" t="s">
        <v>82</v>
      </c>
      <c r="E80" s="14" t="s">
        <v>16</v>
      </c>
      <c r="F80" s="14">
        <v>49</v>
      </c>
      <c r="G80" s="14">
        <f>318+50</f>
        <v>368</v>
      </c>
      <c r="H80" s="51">
        <f>(G80/G77)*1000</f>
        <v>800</v>
      </c>
    </row>
    <row r="81" spans="1:8" ht="15" thickBot="1">
      <c r="A81" s="43">
        <v>10</v>
      </c>
      <c r="B81" s="44" t="s">
        <v>118</v>
      </c>
      <c r="C81" s="45">
        <v>73</v>
      </c>
      <c r="D81" s="45" t="s">
        <v>81</v>
      </c>
      <c r="E81" s="45" t="s">
        <v>119</v>
      </c>
      <c r="F81" s="45">
        <v>64</v>
      </c>
      <c r="G81" s="45">
        <f>359+100</f>
        <v>459</v>
      </c>
      <c r="H81" s="53">
        <f>(G81/G77)*1000</f>
        <v>997.8260869565217</v>
      </c>
    </row>
    <row r="82" spans="1:8" ht="14.25">
      <c r="A82" s="9">
        <v>11</v>
      </c>
      <c r="B82" s="2" t="s">
        <v>71</v>
      </c>
      <c r="C82" s="13">
        <v>60</v>
      </c>
      <c r="D82" s="42" t="s">
        <v>81</v>
      </c>
      <c r="E82" s="13" t="s">
        <v>72</v>
      </c>
      <c r="F82" s="13">
        <v>4</v>
      </c>
      <c r="G82" s="13">
        <f>358+0</f>
        <v>358</v>
      </c>
      <c r="H82" s="50">
        <f>(G82/G86)*1000</f>
        <v>875.3056234718827</v>
      </c>
    </row>
    <row r="83" spans="1:8" ht="14.25">
      <c r="A83" s="10">
        <v>12</v>
      </c>
      <c r="B83" s="1" t="s">
        <v>60</v>
      </c>
      <c r="C83" s="14">
        <v>67</v>
      </c>
      <c r="D83" s="40" t="s">
        <v>81</v>
      </c>
      <c r="E83" s="14" t="s">
        <v>61</v>
      </c>
      <c r="F83" s="14">
        <v>33</v>
      </c>
      <c r="G83" s="14">
        <f>353+0</f>
        <v>353</v>
      </c>
      <c r="H83" s="51">
        <f>(G83/G86)*1000</f>
        <v>863.080684596577</v>
      </c>
    </row>
    <row r="84" spans="1:8" ht="14.25">
      <c r="A84" s="10">
        <v>13</v>
      </c>
      <c r="B84" s="1" t="s">
        <v>21</v>
      </c>
      <c r="C84" s="14">
        <v>71</v>
      </c>
      <c r="D84" s="40" t="s">
        <v>80</v>
      </c>
      <c r="E84" s="14" t="s">
        <v>22</v>
      </c>
      <c r="F84" s="14">
        <v>32</v>
      </c>
      <c r="G84" s="14">
        <f>265+100</f>
        <v>365</v>
      </c>
      <c r="H84" s="51">
        <f>(G84/G86)*1000</f>
        <v>892.4205378973105</v>
      </c>
    </row>
    <row r="85" spans="1:8" ht="14.25">
      <c r="A85" s="10">
        <v>14</v>
      </c>
      <c r="B85" s="1" t="s">
        <v>19</v>
      </c>
      <c r="C85" s="14">
        <v>78</v>
      </c>
      <c r="D85" s="40" t="s">
        <v>80</v>
      </c>
      <c r="E85" s="14" t="s">
        <v>20</v>
      </c>
      <c r="F85" s="14">
        <v>2</v>
      </c>
      <c r="G85" s="14">
        <f>359+25</f>
        <v>384</v>
      </c>
      <c r="H85" s="51">
        <f>(G85/G86)*1000</f>
        <v>938.8753056234718</v>
      </c>
    </row>
    <row r="86" spans="1:8" ht="14.25">
      <c r="A86" s="10">
        <v>15</v>
      </c>
      <c r="B86" s="2" t="s">
        <v>122</v>
      </c>
      <c r="C86" s="13">
        <v>74</v>
      </c>
      <c r="D86" s="14" t="s">
        <v>80</v>
      </c>
      <c r="E86" s="13" t="s">
        <v>123</v>
      </c>
      <c r="F86" s="13">
        <v>66</v>
      </c>
      <c r="G86" s="14">
        <f>359+50</f>
        <v>409</v>
      </c>
      <c r="H86" s="52">
        <v>1000</v>
      </c>
    </row>
    <row r="88" spans="2:8" ht="12.75">
      <c r="B88" s="49" t="s">
        <v>133</v>
      </c>
      <c r="F88" s="90" t="s">
        <v>137</v>
      </c>
      <c r="G88" s="90"/>
      <c r="H88" s="90"/>
    </row>
    <row r="89" ht="12.75">
      <c r="I89" s="61"/>
    </row>
    <row r="90" spans="2:8" ht="12.75">
      <c r="B90" s="28" t="s">
        <v>134</v>
      </c>
      <c r="F90" s="92" t="s">
        <v>138</v>
      </c>
      <c r="G90" s="92"/>
      <c r="H90" s="92"/>
    </row>
    <row r="92" ht="12.75">
      <c r="B92" s="28" t="s">
        <v>135</v>
      </c>
    </row>
    <row r="94" ht="12.75">
      <c r="B94" s="28" t="s">
        <v>136</v>
      </c>
    </row>
    <row r="95" ht="12.75">
      <c r="B95" s="28"/>
    </row>
    <row r="99" spans="1:13" ht="24.75">
      <c r="A99" s="86" t="s">
        <v>10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1:13" ht="12.75" customHeight="1">
      <c r="A100" s="87" t="s">
        <v>13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1:13" ht="13.5" customHeight="1" thickBo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1:13" ht="18.75" thickBot="1">
      <c r="A102" s="100" t="s">
        <v>145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1:8" ht="15.75" thickBot="1">
      <c r="A103" s="5" t="s">
        <v>0</v>
      </c>
      <c r="B103" s="18" t="s">
        <v>1</v>
      </c>
      <c r="C103" s="31" t="s">
        <v>77</v>
      </c>
      <c r="D103" s="15" t="s">
        <v>3</v>
      </c>
      <c r="E103" s="7" t="s">
        <v>142</v>
      </c>
      <c r="F103" s="17" t="s">
        <v>89</v>
      </c>
      <c r="G103" s="93" t="s">
        <v>6</v>
      </c>
      <c r="H103" s="94"/>
    </row>
    <row r="104" spans="1:8" ht="14.25">
      <c r="A104" s="9">
        <v>1</v>
      </c>
      <c r="B104" s="1" t="s">
        <v>124</v>
      </c>
      <c r="C104" s="14" t="s">
        <v>131</v>
      </c>
      <c r="D104" s="40" t="s">
        <v>116</v>
      </c>
      <c r="E104" s="14" t="s">
        <v>125</v>
      </c>
      <c r="F104" s="14">
        <v>74</v>
      </c>
      <c r="G104" s="13">
        <f>356+100</f>
        <v>456</v>
      </c>
      <c r="H104" s="50">
        <f>(G104/G106)*1000</f>
        <v>991.304347826087</v>
      </c>
    </row>
    <row r="105" spans="1:8" ht="14.25">
      <c r="A105" s="10">
        <v>2</v>
      </c>
      <c r="B105" s="1" t="s">
        <v>60</v>
      </c>
      <c r="C105" s="14">
        <v>67</v>
      </c>
      <c r="D105" s="40" t="s">
        <v>81</v>
      </c>
      <c r="E105" s="14" t="s">
        <v>61</v>
      </c>
      <c r="F105" s="14">
        <v>33</v>
      </c>
      <c r="G105" s="14">
        <f>358+50</f>
        <v>408</v>
      </c>
      <c r="H105" s="51">
        <f>(G105/G106)*1000</f>
        <v>886.9565217391304</v>
      </c>
    </row>
    <row r="106" spans="1:8" ht="14.25">
      <c r="A106" s="10">
        <v>3</v>
      </c>
      <c r="B106" s="1" t="s">
        <v>21</v>
      </c>
      <c r="C106" s="14">
        <v>71</v>
      </c>
      <c r="D106" s="40" t="s">
        <v>80</v>
      </c>
      <c r="E106" s="14" t="s">
        <v>22</v>
      </c>
      <c r="F106" s="14">
        <v>32</v>
      </c>
      <c r="G106" s="14">
        <f>360+100</f>
        <v>460</v>
      </c>
      <c r="H106" s="52">
        <v>1000</v>
      </c>
    </row>
    <row r="107" spans="1:8" ht="14.25">
      <c r="A107" s="10">
        <v>4</v>
      </c>
      <c r="B107" s="1" t="s">
        <v>128</v>
      </c>
      <c r="C107" s="47" t="s">
        <v>130</v>
      </c>
      <c r="D107" s="40" t="s">
        <v>79</v>
      </c>
      <c r="E107" s="14" t="s">
        <v>129</v>
      </c>
      <c r="F107" s="14">
        <v>24</v>
      </c>
      <c r="G107" s="14">
        <f>351+25</f>
        <v>376</v>
      </c>
      <c r="H107" s="64">
        <f>(G107/G106)*1000</f>
        <v>817.3913043478261</v>
      </c>
    </row>
    <row r="108" spans="1:8" ht="15" thickBot="1">
      <c r="A108" s="43">
        <v>5</v>
      </c>
      <c r="B108" s="44" t="s">
        <v>122</v>
      </c>
      <c r="C108" s="45">
        <v>74</v>
      </c>
      <c r="D108" s="45" t="s">
        <v>80</v>
      </c>
      <c r="E108" s="45" t="s">
        <v>123</v>
      </c>
      <c r="F108" s="45">
        <v>66</v>
      </c>
      <c r="G108" s="54">
        <f>357+100</f>
        <v>457</v>
      </c>
      <c r="H108" s="55">
        <f>(G108/G106)*1000</f>
        <v>993.4782608695652</v>
      </c>
    </row>
    <row r="109" spans="1:8" ht="14.25">
      <c r="A109" s="9">
        <v>6</v>
      </c>
      <c r="B109" s="2" t="s">
        <v>71</v>
      </c>
      <c r="C109" s="13">
        <v>60</v>
      </c>
      <c r="D109" s="42" t="s">
        <v>81</v>
      </c>
      <c r="E109" s="13" t="s">
        <v>72</v>
      </c>
      <c r="F109" s="13">
        <v>4</v>
      </c>
      <c r="G109" s="13">
        <f>360+100</f>
        <v>460</v>
      </c>
      <c r="H109" s="60">
        <v>1000</v>
      </c>
    </row>
    <row r="110" spans="1:8" ht="14.25">
      <c r="A110" s="10">
        <v>7</v>
      </c>
      <c r="B110" s="1" t="s">
        <v>19</v>
      </c>
      <c r="C110" s="14">
        <v>78</v>
      </c>
      <c r="D110" s="40" t="s">
        <v>80</v>
      </c>
      <c r="E110" s="14" t="s">
        <v>20</v>
      </c>
      <c r="F110" s="14">
        <v>2</v>
      </c>
      <c r="G110" s="14">
        <f>356+100</f>
        <v>456</v>
      </c>
      <c r="H110" s="51">
        <f>(G110/G109)*1000</f>
        <v>991.304347826087</v>
      </c>
    </row>
    <row r="111" spans="1:8" ht="14.25">
      <c r="A111" s="10">
        <v>8</v>
      </c>
      <c r="B111" s="2" t="s">
        <v>126</v>
      </c>
      <c r="C111" s="13">
        <v>69</v>
      </c>
      <c r="D111" s="13" t="s">
        <v>79</v>
      </c>
      <c r="E111" s="13" t="s">
        <v>127</v>
      </c>
      <c r="F111" s="13">
        <v>77</v>
      </c>
      <c r="G111" s="14">
        <f>352+100</f>
        <v>452</v>
      </c>
      <c r="H111" s="51">
        <f>(G111/G109)*1000</f>
        <v>982.6086956521739</v>
      </c>
    </row>
    <row r="112" spans="1:8" ht="14.25">
      <c r="A112" s="10">
        <v>9</v>
      </c>
      <c r="B112" s="1" t="s">
        <v>120</v>
      </c>
      <c r="C112" s="14">
        <v>79</v>
      </c>
      <c r="D112" s="14" t="s">
        <v>79</v>
      </c>
      <c r="E112" s="14" t="s">
        <v>114</v>
      </c>
      <c r="F112" s="14">
        <v>73</v>
      </c>
      <c r="G112" s="14">
        <f>356+25</f>
        <v>381</v>
      </c>
      <c r="H112" s="51">
        <f>(G112/G109)*1000</f>
        <v>828.2608695652174</v>
      </c>
    </row>
    <row r="113" spans="1:8" ht="15" thickBot="1">
      <c r="A113" s="43">
        <v>10</v>
      </c>
      <c r="B113" s="44" t="s">
        <v>29</v>
      </c>
      <c r="C113" s="45">
        <v>68</v>
      </c>
      <c r="D113" s="45" t="s">
        <v>80</v>
      </c>
      <c r="E113" s="45" t="s">
        <v>30</v>
      </c>
      <c r="F113" s="45">
        <v>100</v>
      </c>
      <c r="G113" s="45">
        <f>359+100</f>
        <v>459</v>
      </c>
      <c r="H113" s="53">
        <f>(G113/G109)*1000</f>
        <v>997.8260869565217</v>
      </c>
    </row>
    <row r="114" spans="1:8" ht="14.25">
      <c r="A114" s="9">
        <v>11</v>
      </c>
      <c r="B114" s="2" t="s">
        <v>15</v>
      </c>
      <c r="C114" s="13">
        <v>63</v>
      </c>
      <c r="D114" s="13" t="s">
        <v>82</v>
      </c>
      <c r="E114" s="13" t="s">
        <v>16</v>
      </c>
      <c r="F114" s="13">
        <v>49</v>
      </c>
      <c r="G114" s="13">
        <f>358+100</f>
        <v>458</v>
      </c>
      <c r="H114" s="60">
        <v>1000</v>
      </c>
    </row>
    <row r="115" spans="1:8" ht="14.25">
      <c r="A115" s="10">
        <v>12</v>
      </c>
      <c r="B115" s="1" t="s">
        <v>17</v>
      </c>
      <c r="C115" s="14">
        <v>62</v>
      </c>
      <c r="D115" s="14" t="s">
        <v>80</v>
      </c>
      <c r="E115" s="14" t="s">
        <v>18</v>
      </c>
      <c r="F115" s="14">
        <v>1</v>
      </c>
      <c r="G115" s="14">
        <f>253+25</f>
        <v>278</v>
      </c>
      <c r="H115" s="51">
        <f>(G115/G114)*1000</f>
        <v>606.9868995633187</v>
      </c>
    </row>
    <row r="116" spans="1:8" ht="14.25">
      <c r="A116" s="10">
        <v>13</v>
      </c>
      <c r="B116" s="2" t="s">
        <v>27</v>
      </c>
      <c r="C116" s="13">
        <v>72</v>
      </c>
      <c r="D116" s="13" t="s">
        <v>81</v>
      </c>
      <c r="E116" s="13" t="s">
        <v>28</v>
      </c>
      <c r="F116" s="13">
        <v>69</v>
      </c>
      <c r="G116" s="14">
        <f>142+50</f>
        <v>192</v>
      </c>
      <c r="H116" s="51">
        <f>(G116/G114)*1000</f>
        <v>419.2139737991266</v>
      </c>
    </row>
    <row r="117" spans="1:8" ht="14.25">
      <c r="A117" s="10">
        <v>14</v>
      </c>
      <c r="B117" s="1" t="s">
        <v>75</v>
      </c>
      <c r="C117" s="14">
        <v>77</v>
      </c>
      <c r="D117" s="40" t="s">
        <v>132</v>
      </c>
      <c r="E117" s="14" t="s">
        <v>76</v>
      </c>
      <c r="F117" s="14">
        <v>50</v>
      </c>
      <c r="G117" s="14" t="s">
        <v>88</v>
      </c>
      <c r="H117" s="51">
        <v>0</v>
      </c>
    </row>
    <row r="118" spans="1:8" ht="15" thickBot="1">
      <c r="A118" s="10">
        <v>15</v>
      </c>
      <c r="B118" s="44" t="s">
        <v>118</v>
      </c>
      <c r="C118" s="45">
        <v>73</v>
      </c>
      <c r="D118" s="45" t="s">
        <v>81</v>
      </c>
      <c r="E118" s="45" t="s">
        <v>119</v>
      </c>
      <c r="F118" s="45">
        <v>64</v>
      </c>
      <c r="G118" s="14" t="s">
        <v>88</v>
      </c>
      <c r="H118" s="51">
        <v>0</v>
      </c>
    </row>
    <row r="120" spans="2:8" ht="12.75">
      <c r="B120" s="49" t="s">
        <v>133</v>
      </c>
      <c r="F120" s="49" t="s">
        <v>137</v>
      </c>
      <c r="G120" s="49"/>
      <c r="H120" s="41"/>
    </row>
    <row r="122" spans="2:8" ht="12.75">
      <c r="B122" s="28" t="s">
        <v>134</v>
      </c>
      <c r="F122" s="28" t="s">
        <v>138</v>
      </c>
      <c r="G122" s="28"/>
      <c r="H122" s="41"/>
    </row>
    <row r="124" ht="12.75">
      <c r="B124" s="28" t="s">
        <v>135</v>
      </c>
    </row>
    <row r="126" ht="12.75">
      <c r="B126" s="28" t="s">
        <v>136</v>
      </c>
    </row>
  </sheetData>
  <sheetProtection/>
  <mergeCells count="37">
    <mergeCell ref="A1:M1"/>
    <mergeCell ref="A2:M3"/>
    <mergeCell ref="G71:H71"/>
    <mergeCell ref="F88:H88"/>
    <mergeCell ref="A23:M23"/>
    <mergeCell ref="I26:J26"/>
    <mergeCell ref="I29:J29"/>
    <mergeCell ref="I28:J28"/>
    <mergeCell ref="K24:L24"/>
    <mergeCell ref="I24:J24"/>
    <mergeCell ref="G24:H24"/>
    <mergeCell ref="I25:J25"/>
    <mergeCell ref="A99:M99"/>
    <mergeCell ref="A100:M101"/>
    <mergeCell ref="I27:J27"/>
    <mergeCell ref="K25:L25"/>
    <mergeCell ref="K26:L26"/>
    <mergeCell ref="K27:L27"/>
    <mergeCell ref="K28:L28"/>
    <mergeCell ref="K29:L29"/>
    <mergeCell ref="F90:H90"/>
    <mergeCell ref="A33:M33"/>
    <mergeCell ref="A34:M35"/>
    <mergeCell ref="A36:M36"/>
    <mergeCell ref="A67:M67"/>
    <mergeCell ref="A68:M69"/>
    <mergeCell ref="A70:M70"/>
    <mergeCell ref="G103:H103"/>
    <mergeCell ref="O1:AA1"/>
    <mergeCell ref="O2:AA3"/>
    <mergeCell ref="G4:H4"/>
    <mergeCell ref="I4:J4"/>
    <mergeCell ref="K4:L4"/>
    <mergeCell ref="A102:M102"/>
    <mergeCell ref="G38:H38"/>
    <mergeCell ref="F55:H55"/>
    <mergeCell ref="F57:H5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9.28125" style="0" customWidth="1"/>
    <col min="2" max="2" width="22.00390625" style="0" customWidth="1"/>
    <col min="3" max="3" width="9.140625" style="0" customWidth="1"/>
    <col min="4" max="4" width="9.00390625" style="0" customWidth="1"/>
    <col min="5" max="5" width="19.8515625" style="0" customWidth="1"/>
    <col min="6" max="6" width="11.7109375" style="0" customWidth="1"/>
    <col min="7" max="11" width="8.7109375" style="0" customWidth="1"/>
    <col min="12" max="12" width="6.57421875" style="0" customWidth="1"/>
  </cols>
  <sheetData>
    <row r="1" spans="1:11" ht="24.75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87" t="s">
        <v>150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3.5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2" ht="15.75" thickBot="1">
      <c r="A4" s="5" t="s">
        <v>0</v>
      </c>
      <c r="B4" s="6" t="s">
        <v>1</v>
      </c>
      <c r="C4" s="18" t="s">
        <v>77</v>
      </c>
      <c r="D4" s="34" t="s">
        <v>3</v>
      </c>
      <c r="E4" s="15" t="s">
        <v>2</v>
      </c>
      <c r="F4" s="7" t="s">
        <v>89</v>
      </c>
      <c r="G4" s="16" t="s">
        <v>4</v>
      </c>
      <c r="H4" s="17" t="s">
        <v>5</v>
      </c>
      <c r="I4" s="17" t="s">
        <v>6</v>
      </c>
      <c r="J4" s="17" t="s">
        <v>8</v>
      </c>
      <c r="K4" s="6" t="s">
        <v>9</v>
      </c>
      <c r="L4" s="8" t="s">
        <v>7</v>
      </c>
    </row>
    <row r="5" spans="1:12" ht="14.25">
      <c r="A5" s="9">
        <v>1</v>
      </c>
      <c r="B5" s="1" t="s">
        <v>27</v>
      </c>
      <c r="C5" s="14">
        <v>72</v>
      </c>
      <c r="D5" s="13" t="s">
        <v>81</v>
      </c>
      <c r="E5" s="14" t="s">
        <v>28</v>
      </c>
      <c r="F5" s="14">
        <v>69</v>
      </c>
      <c r="G5" s="20">
        <v>360</v>
      </c>
      <c r="H5" s="20">
        <v>360</v>
      </c>
      <c r="I5" s="20">
        <v>360</v>
      </c>
      <c r="J5" s="13" t="s">
        <v>84</v>
      </c>
      <c r="K5" s="13">
        <f aca="true" t="shared" si="0" ref="K5:K11">SUM(G5:I5)</f>
        <v>1080</v>
      </c>
      <c r="L5" s="20" t="s">
        <v>85</v>
      </c>
    </row>
    <row r="6" spans="1:12" ht="14.25">
      <c r="A6" s="10">
        <v>2</v>
      </c>
      <c r="B6" s="1" t="s">
        <v>115</v>
      </c>
      <c r="C6" s="14" t="s">
        <v>121</v>
      </c>
      <c r="D6" s="14" t="s">
        <v>116</v>
      </c>
      <c r="E6" s="14" t="s">
        <v>117</v>
      </c>
      <c r="F6" s="14">
        <v>96</v>
      </c>
      <c r="G6" s="14">
        <v>347</v>
      </c>
      <c r="H6" s="21">
        <v>360</v>
      </c>
      <c r="I6" s="21">
        <v>360</v>
      </c>
      <c r="J6" s="13" t="s">
        <v>84</v>
      </c>
      <c r="K6" s="13">
        <f t="shared" si="0"/>
        <v>1067</v>
      </c>
      <c r="L6" s="21" t="s">
        <v>86</v>
      </c>
    </row>
    <row r="7" spans="1:12" ht="14.25">
      <c r="A7" s="10">
        <v>3</v>
      </c>
      <c r="B7" s="1" t="s">
        <v>60</v>
      </c>
      <c r="C7" s="14">
        <v>67</v>
      </c>
      <c r="D7" s="14" t="s">
        <v>81</v>
      </c>
      <c r="E7" s="14" t="s">
        <v>61</v>
      </c>
      <c r="F7" s="14">
        <v>33</v>
      </c>
      <c r="G7" s="21">
        <v>360</v>
      </c>
      <c r="H7" s="14">
        <v>248</v>
      </c>
      <c r="I7" s="14">
        <v>238</v>
      </c>
      <c r="J7" s="13" t="s">
        <v>84</v>
      </c>
      <c r="K7" s="13">
        <f t="shared" si="0"/>
        <v>846</v>
      </c>
      <c r="L7" s="21" t="s">
        <v>87</v>
      </c>
    </row>
    <row r="8" spans="1:12" ht="14.25">
      <c r="A8" s="10">
        <v>4</v>
      </c>
      <c r="B8" s="1" t="s">
        <v>21</v>
      </c>
      <c r="C8" s="14">
        <v>71</v>
      </c>
      <c r="D8" s="14" t="s">
        <v>80</v>
      </c>
      <c r="E8" s="14" t="s">
        <v>22</v>
      </c>
      <c r="F8" s="14">
        <v>32</v>
      </c>
      <c r="G8" s="14">
        <v>213</v>
      </c>
      <c r="H8" s="21">
        <v>360</v>
      </c>
      <c r="I8" s="14">
        <v>234</v>
      </c>
      <c r="J8" s="13" t="s">
        <v>84</v>
      </c>
      <c r="K8" s="13">
        <f t="shared" si="0"/>
        <v>807</v>
      </c>
      <c r="L8" s="22">
        <v>4</v>
      </c>
    </row>
    <row r="9" spans="1:12" ht="14.25">
      <c r="A9" s="10">
        <v>5</v>
      </c>
      <c r="B9" s="1" t="s">
        <v>120</v>
      </c>
      <c r="C9" s="14">
        <v>79</v>
      </c>
      <c r="D9" s="14" t="s">
        <v>79</v>
      </c>
      <c r="E9" s="14" t="s">
        <v>114</v>
      </c>
      <c r="F9" s="14">
        <v>73</v>
      </c>
      <c r="G9" s="21">
        <v>360</v>
      </c>
      <c r="H9" s="14">
        <v>198</v>
      </c>
      <c r="I9" s="14">
        <v>210</v>
      </c>
      <c r="J9" s="13" t="s">
        <v>84</v>
      </c>
      <c r="K9" s="13">
        <f t="shared" si="0"/>
        <v>768</v>
      </c>
      <c r="L9" s="22">
        <v>5</v>
      </c>
    </row>
    <row r="10" spans="1:12" ht="14.25">
      <c r="A10" s="10">
        <v>6</v>
      </c>
      <c r="B10" s="1" t="s">
        <v>118</v>
      </c>
      <c r="C10" s="14">
        <v>73</v>
      </c>
      <c r="D10" s="14" t="s">
        <v>81</v>
      </c>
      <c r="E10" s="14" t="s">
        <v>119</v>
      </c>
      <c r="F10" s="14">
        <v>64</v>
      </c>
      <c r="G10" s="38">
        <v>360</v>
      </c>
      <c r="H10" s="37">
        <v>135</v>
      </c>
      <c r="I10" s="14">
        <v>197</v>
      </c>
      <c r="J10" s="13" t="s">
        <v>84</v>
      </c>
      <c r="K10" s="13">
        <f t="shared" si="0"/>
        <v>692</v>
      </c>
      <c r="L10" s="22">
        <v>6</v>
      </c>
    </row>
    <row r="11" spans="1:12" ht="14.25">
      <c r="A11" s="10">
        <v>7</v>
      </c>
      <c r="B11" s="1" t="s">
        <v>58</v>
      </c>
      <c r="C11" s="14">
        <v>75</v>
      </c>
      <c r="D11" s="14" t="s">
        <v>81</v>
      </c>
      <c r="E11" s="14" t="s">
        <v>59</v>
      </c>
      <c r="F11" s="14">
        <v>52</v>
      </c>
      <c r="G11" s="14" t="s">
        <v>88</v>
      </c>
      <c r="H11" s="14">
        <v>197</v>
      </c>
      <c r="I11" s="14">
        <v>199</v>
      </c>
      <c r="J11" s="14" t="s">
        <v>84</v>
      </c>
      <c r="K11" s="14">
        <f t="shared" si="0"/>
        <v>396</v>
      </c>
      <c r="L11" s="22">
        <v>7</v>
      </c>
    </row>
    <row r="12" spans="1:12" ht="14.25">
      <c r="A12" s="32"/>
      <c r="B12" s="12"/>
      <c r="C12" s="12"/>
      <c r="D12" s="12"/>
      <c r="E12" s="12"/>
      <c r="F12" s="12"/>
      <c r="G12" s="12"/>
      <c r="H12" s="12"/>
      <c r="I12" s="12"/>
      <c r="J12" s="12"/>
      <c r="K12" s="24"/>
      <c r="L12" s="39"/>
    </row>
    <row r="13" spans="1:12" ht="14.25">
      <c r="A13" s="32"/>
      <c r="B13" s="12"/>
      <c r="C13" s="12"/>
      <c r="D13" s="12"/>
      <c r="E13" s="12"/>
      <c r="F13" s="12"/>
      <c r="G13" s="12"/>
      <c r="H13" s="12"/>
      <c r="I13" s="12"/>
      <c r="J13" s="12"/>
      <c r="K13" s="24"/>
      <c r="L13" s="39"/>
    </row>
    <row r="14" spans="1:12" ht="14.25">
      <c r="A14" s="32"/>
      <c r="B14" s="12"/>
      <c r="C14" s="12"/>
      <c r="D14" s="12"/>
      <c r="E14" s="12"/>
      <c r="F14" s="12"/>
      <c r="G14" s="12"/>
      <c r="H14" s="12"/>
      <c r="I14" s="12"/>
      <c r="J14" s="12"/>
      <c r="K14" s="24"/>
      <c r="L14" s="39"/>
    </row>
    <row r="15" spans="1:12" ht="14.25">
      <c r="A15" s="35"/>
      <c r="B15" s="12"/>
      <c r="C15" s="12"/>
      <c r="D15" s="12"/>
      <c r="E15" s="12"/>
      <c r="F15" s="12"/>
      <c r="G15" s="12"/>
      <c r="H15" s="12"/>
      <c r="I15" s="12"/>
      <c r="J15" s="12"/>
      <c r="K15" s="24"/>
      <c r="L15" s="39"/>
    </row>
    <row r="16" spans="1:12" ht="14.25">
      <c r="A16" s="35"/>
      <c r="B16" s="12"/>
      <c r="C16" s="12"/>
      <c r="D16" s="12"/>
      <c r="E16" s="12"/>
      <c r="F16" s="12"/>
      <c r="G16" s="12"/>
      <c r="H16" s="12"/>
      <c r="I16" s="12"/>
      <c r="J16" s="12"/>
      <c r="K16" s="24"/>
      <c r="L16" s="39"/>
    </row>
    <row r="17" spans="1:12" ht="14.25">
      <c r="A17" s="35"/>
      <c r="B17" s="12"/>
      <c r="C17" s="12"/>
      <c r="D17" s="12"/>
      <c r="E17" s="12"/>
      <c r="F17" s="12"/>
      <c r="G17" s="12"/>
      <c r="H17" s="12"/>
      <c r="I17" s="12"/>
      <c r="J17" s="12"/>
      <c r="K17" s="24"/>
      <c r="L17" s="39"/>
    </row>
    <row r="18" spans="1:12" ht="14.25">
      <c r="A18" s="35"/>
      <c r="B18" s="12"/>
      <c r="C18" s="12"/>
      <c r="D18" s="12"/>
      <c r="E18" s="12"/>
      <c r="F18" s="12"/>
      <c r="G18" s="12"/>
      <c r="H18" s="12"/>
      <c r="I18" s="12"/>
      <c r="J18" s="12"/>
      <c r="K18" s="24"/>
      <c r="L18" s="39"/>
    </row>
    <row r="19" spans="1:11" ht="14.25">
      <c r="A19" s="35"/>
      <c r="B19" s="12"/>
      <c r="C19" s="12"/>
      <c r="D19" s="12"/>
      <c r="E19" s="12"/>
      <c r="F19" s="12"/>
      <c r="G19" s="12"/>
      <c r="H19" s="12"/>
      <c r="I19" s="12"/>
      <c r="J19" s="12"/>
      <c r="K19" s="24"/>
    </row>
    <row r="20" spans="2:8" ht="12.75">
      <c r="B20" s="49" t="s">
        <v>133</v>
      </c>
      <c r="F20" s="90" t="s">
        <v>137</v>
      </c>
      <c r="G20" s="90"/>
      <c r="H20" s="91"/>
    </row>
    <row r="22" spans="1:11" ht="12.75" customHeight="1">
      <c r="A22" s="29"/>
      <c r="B22" s="28" t="s">
        <v>134</v>
      </c>
      <c r="F22" s="92" t="s">
        <v>138</v>
      </c>
      <c r="G22" s="92"/>
      <c r="H22" s="91"/>
      <c r="I22" s="29"/>
      <c r="J22" s="29"/>
      <c r="K22" s="29"/>
    </row>
    <row r="23" spans="1:11" ht="15">
      <c r="A23" s="11"/>
      <c r="I23" s="30"/>
      <c r="J23" s="30"/>
      <c r="K23" s="11"/>
    </row>
    <row r="24" spans="1:11" ht="14.25">
      <c r="A24" s="32"/>
      <c r="B24" s="28" t="s">
        <v>135</v>
      </c>
      <c r="I24" s="33"/>
      <c r="J24" s="33"/>
      <c r="K24" s="12"/>
    </row>
    <row r="25" spans="1:11" ht="14.25">
      <c r="A25" s="32"/>
      <c r="I25" s="33"/>
      <c r="J25" s="33"/>
      <c r="K25" s="12"/>
    </row>
    <row r="26" spans="1:11" ht="14.25">
      <c r="A26" s="32"/>
      <c r="B26" s="28" t="s">
        <v>136</v>
      </c>
      <c r="I26" s="33"/>
      <c r="J26" s="33"/>
      <c r="K26" s="12"/>
    </row>
    <row r="27" spans="1:11" ht="14.25">
      <c r="A27" s="32"/>
      <c r="B27" s="12"/>
      <c r="C27" s="12"/>
      <c r="D27" s="12"/>
      <c r="E27" s="12"/>
      <c r="F27" s="12"/>
      <c r="G27" s="12"/>
      <c r="H27" s="12"/>
      <c r="I27" s="33"/>
      <c r="J27" s="33"/>
      <c r="K27" s="12"/>
    </row>
    <row r="28" spans="1:11" ht="14.25">
      <c r="A28" s="32"/>
      <c r="B28" s="12"/>
      <c r="C28" s="12"/>
      <c r="D28" s="12"/>
      <c r="E28" s="12"/>
      <c r="F28" s="12"/>
      <c r="G28" s="12"/>
      <c r="H28" s="24"/>
      <c r="I28" s="33"/>
      <c r="J28" s="33"/>
      <c r="K28" s="12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/>
  <mergeCells count="4">
    <mergeCell ref="A1:K1"/>
    <mergeCell ref="A2:K3"/>
    <mergeCell ref="F20:H20"/>
    <mergeCell ref="F22:H22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57421875" style="0" customWidth="1"/>
    <col min="2" max="2" width="30.7109375" style="0" customWidth="1"/>
    <col min="3" max="3" width="11.8515625" style="0" customWidth="1"/>
    <col min="4" max="4" width="20.28125" style="0" customWidth="1"/>
    <col min="5" max="5" width="12.57421875" style="0" customWidth="1"/>
    <col min="6" max="10" width="8.7109375" style="0" customWidth="1"/>
    <col min="11" max="11" width="7.57421875" style="0" customWidth="1"/>
    <col min="12" max="12" width="10.8515625" style="28" customWidth="1"/>
  </cols>
  <sheetData>
    <row r="1" spans="1:11" ht="24.75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87" t="s">
        <v>141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3.5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2" ht="12.75" customHeight="1" thickBot="1">
      <c r="A4" s="5" t="s">
        <v>0</v>
      </c>
      <c r="B4" s="18" t="s">
        <v>1</v>
      </c>
      <c r="C4" s="19" t="s">
        <v>3</v>
      </c>
      <c r="D4" s="15" t="s">
        <v>2</v>
      </c>
      <c r="E4" s="7" t="s">
        <v>89</v>
      </c>
      <c r="F4" s="7" t="s">
        <v>4</v>
      </c>
      <c r="G4" s="7" t="s">
        <v>5</v>
      </c>
      <c r="H4" s="7" t="s">
        <v>6</v>
      </c>
      <c r="I4" s="6" t="s">
        <v>8</v>
      </c>
      <c r="J4" s="6" t="s">
        <v>9</v>
      </c>
      <c r="K4" s="18" t="s">
        <v>7</v>
      </c>
      <c r="L4" s="77" t="s">
        <v>147</v>
      </c>
    </row>
    <row r="5" spans="1:12" ht="12.75" customHeight="1">
      <c r="A5" s="3">
        <v>1</v>
      </c>
      <c r="B5" s="1" t="s">
        <v>15</v>
      </c>
      <c r="C5" s="13" t="s">
        <v>82</v>
      </c>
      <c r="D5" s="14" t="s">
        <v>16</v>
      </c>
      <c r="E5" s="14">
        <v>49</v>
      </c>
      <c r="F5" s="20">
        <v>180</v>
      </c>
      <c r="G5" s="13">
        <v>176</v>
      </c>
      <c r="H5" s="13">
        <v>167</v>
      </c>
      <c r="I5" s="13" t="s">
        <v>84</v>
      </c>
      <c r="J5" s="13">
        <f aca="true" t="shared" si="0" ref="J5:J22">SUM(F5:I5)</f>
        <v>523</v>
      </c>
      <c r="K5" s="82" t="s">
        <v>85</v>
      </c>
      <c r="L5" s="14">
        <v>113</v>
      </c>
    </row>
    <row r="6" spans="1:12" ht="12.75" customHeight="1">
      <c r="A6" s="4">
        <v>2</v>
      </c>
      <c r="B6" s="1" t="s">
        <v>35</v>
      </c>
      <c r="C6" s="14" t="s">
        <v>83</v>
      </c>
      <c r="D6" s="14" t="s">
        <v>36</v>
      </c>
      <c r="E6" s="14">
        <v>18</v>
      </c>
      <c r="F6" s="14">
        <v>82</v>
      </c>
      <c r="G6" s="14">
        <v>145</v>
      </c>
      <c r="H6" s="14">
        <v>153</v>
      </c>
      <c r="I6" s="14" t="s">
        <v>84</v>
      </c>
      <c r="J6" s="13">
        <f t="shared" si="0"/>
        <v>380</v>
      </c>
      <c r="K6" s="76" t="s">
        <v>86</v>
      </c>
      <c r="L6" s="14">
        <v>82</v>
      </c>
    </row>
    <row r="7" spans="1:12" ht="12.75" customHeight="1">
      <c r="A7" s="4">
        <v>3</v>
      </c>
      <c r="B7" s="1" t="s">
        <v>33</v>
      </c>
      <c r="C7" s="14" t="s">
        <v>83</v>
      </c>
      <c r="D7" s="14" t="s">
        <v>34</v>
      </c>
      <c r="E7" s="14">
        <v>92</v>
      </c>
      <c r="F7" s="14">
        <v>130</v>
      </c>
      <c r="G7" s="14">
        <v>100</v>
      </c>
      <c r="H7" s="14">
        <v>123</v>
      </c>
      <c r="I7" s="14" t="s">
        <v>84</v>
      </c>
      <c r="J7" s="13">
        <f t="shared" si="0"/>
        <v>353</v>
      </c>
      <c r="K7" s="76" t="s">
        <v>87</v>
      </c>
      <c r="L7" s="14">
        <v>75</v>
      </c>
    </row>
    <row r="8" spans="1:12" ht="12.75" customHeight="1">
      <c r="A8" s="4">
        <v>4</v>
      </c>
      <c r="B8" s="1" t="s">
        <v>17</v>
      </c>
      <c r="C8" s="14" t="s">
        <v>80</v>
      </c>
      <c r="D8" s="14" t="s">
        <v>18</v>
      </c>
      <c r="E8" s="14">
        <v>1</v>
      </c>
      <c r="F8" s="14">
        <v>119</v>
      </c>
      <c r="G8" s="14">
        <v>90</v>
      </c>
      <c r="H8" s="14">
        <v>137</v>
      </c>
      <c r="I8" s="14" t="s">
        <v>84</v>
      </c>
      <c r="J8" s="13">
        <f t="shared" si="0"/>
        <v>346</v>
      </c>
      <c r="K8" s="76">
        <v>4</v>
      </c>
      <c r="L8" s="37">
        <v>73</v>
      </c>
    </row>
    <row r="9" spans="1:12" ht="12.75" customHeight="1">
      <c r="A9" s="4">
        <v>5</v>
      </c>
      <c r="B9" s="1" t="s">
        <v>37</v>
      </c>
      <c r="C9" s="14" t="s">
        <v>78</v>
      </c>
      <c r="D9" s="14" t="s">
        <v>38</v>
      </c>
      <c r="E9" s="14">
        <v>21</v>
      </c>
      <c r="F9" s="14">
        <v>90</v>
      </c>
      <c r="G9" s="14">
        <v>68</v>
      </c>
      <c r="H9" s="14">
        <v>107</v>
      </c>
      <c r="I9" s="14" t="s">
        <v>84</v>
      </c>
      <c r="J9" s="13">
        <f t="shared" si="0"/>
        <v>265</v>
      </c>
      <c r="K9" s="76" t="s">
        <v>106</v>
      </c>
      <c r="L9" s="14">
        <v>56</v>
      </c>
    </row>
    <row r="10" spans="1:12" ht="12.75" customHeight="1">
      <c r="A10" s="4">
        <v>6</v>
      </c>
      <c r="B10" s="1" t="s">
        <v>25</v>
      </c>
      <c r="C10" s="14" t="s">
        <v>80</v>
      </c>
      <c r="D10" s="14" t="s">
        <v>26</v>
      </c>
      <c r="E10" s="14">
        <v>53</v>
      </c>
      <c r="F10" s="14">
        <v>135</v>
      </c>
      <c r="G10" s="14">
        <v>130</v>
      </c>
      <c r="H10" s="14" t="s">
        <v>84</v>
      </c>
      <c r="I10" s="14" t="s">
        <v>84</v>
      </c>
      <c r="J10" s="13">
        <f t="shared" si="0"/>
        <v>265</v>
      </c>
      <c r="K10" s="76" t="s">
        <v>106</v>
      </c>
      <c r="L10" s="14">
        <v>56</v>
      </c>
    </row>
    <row r="11" spans="1:12" ht="12.75" customHeight="1">
      <c r="A11" s="4">
        <v>7</v>
      </c>
      <c r="B11" s="1" t="s">
        <v>55</v>
      </c>
      <c r="C11" s="14" t="s">
        <v>56</v>
      </c>
      <c r="D11" s="14" t="s">
        <v>57</v>
      </c>
      <c r="E11" s="14">
        <v>76</v>
      </c>
      <c r="F11" s="14">
        <v>86</v>
      </c>
      <c r="G11" s="14">
        <v>83</v>
      </c>
      <c r="H11" s="14">
        <v>77</v>
      </c>
      <c r="I11" s="14" t="s">
        <v>84</v>
      </c>
      <c r="J11" s="13">
        <f t="shared" si="0"/>
        <v>246</v>
      </c>
      <c r="K11" s="76">
        <v>7</v>
      </c>
      <c r="L11" s="37">
        <v>51</v>
      </c>
    </row>
    <row r="12" spans="1:12" ht="12.75" customHeight="1">
      <c r="A12" s="4">
        <v>8</v>
      </c>
      <c r="B12" s="1" t="s">
        <v>45</v>
      </c>
      <c r="C12" s="14" t="s">
        <v>78</v>
      </c>
      <c r="D12" s="14" t="s">
        <v>46</v>
      </c>
      <c r="E12" s="14">
        <v>94</v>
      </c>
      <c r="F12" s="14">
        <v>140</v>
      </c>
      <c r="G12" s="14">
        <v>104</v>
      </c>
      <c r="H12" s="14" t="s">
        <v>88</v>
      </c>
      <c r="I12" s="14" t="s">
        <v>84</v>
      </c>
      <c r="J12" s="13">
        <f t="shared" si="0"/>
        <v>244</v>
      </c>
      <c r="K12" s="76">
        <v>8</v>
      </c>
      <c r="L12" s="14">
        <v>50</v>
      </c>
    </row>
    <row r="13" spans="1:12" ht="12.75" customHeight="1">
      <c r="A13" s="4">
        <v>9</v>
      </c>
      <c r="B13" s="1" t="s">
        <v>43</v>
      </c>
      <c r="C13" s="14" t="s">
        <v>78</v>
      </c>
      <c r="D13" s="14" t="s">
        <v>44</v>
      </c>
      <c r="E13" s="14">
        <v>38</v>
      </c>
      <c r="F13" s="14">
        <v>110</v>
      </c>
      <c r="G13" s="14" t="s">
        <v>88</v>
      </c>
      <c r="H13" s="14">
        <v>47</v>
      </c>
      <c r="I13" s="14" t="s">
        <v>84</v>
      </c>
      <c r="J13" s="13">
        <f t="shared" si="0"/>
        <v>157</v>
      </c>
      <c r="K13" s="76">
        <v>9</v>
      </c>
      <c r="L13" s="14">
        <v>33</v>
      </c>
    </row>
    <row r="14" spans="1:12" ht="12.75" customHeight="1">
      <c r="A14" s="4">
        <v>10</v>
      </c>
      <c r="B14" s="1" t="s">
        <v>41</v>
      </c>
      <c r="C14" s="14" t="s">
        <v>78</v>
      </c>
      <c r="D14" s="14" t="s">
        <v>42</v>
      </c>
      <c r="E14" s="14">
        <v>35</v>
      </c>
      <c r="F14" s="14">
        <v>103</v>
      </c>
      <c r="G14" s="14">
        <v>47</v>
      </c>
      <c r="H14" s="14" t="s">
        <v>88</v>
      </c>
      <c r="I14" s="14" t="s">
        <v>84</v>
      </c>
      <c r="J14" s="13">
        <f t="shared" si="0"/>
        <v>150</v>
      </c>
      <c r="K14" s="76" t="s">
        <v>107</v>
      </c>
      <c r="L14" s="14">
        <v>31</v>
      </c>
    </row>
    <row r="15" spans="1:12" ht="12.75" customHeight="1">
      <c r="A15" s="4">
        <v>11</v>
      </c>
      <c r="B15" s="1" t="s">
        <v>23</v>
      </c>
      <c r="C15" s="14" t="s">
        <v>80</v>
      </c>
      <c r="D15" s="14" t="s">
        <v>24</v>
      </c>
      <c r="E15" s="14">
        <v>54</v>
      </c>
      <c r="F15" s="14">
        <v>104</v>
      </c>
      <c r="G15" s="14" t="s">
        <v>88</v>
      </c>
      <c r="H15" s="14">
        <v>38</v>
      </c>
      <c r="I15" s="14" t="s">
        <v>84</v>
      </c>
      <c r="J15" s="13">
        <f t="shared" si="0"/>
        <v>142</v>
      </c>
      <c r="K15" s="76" t="s">
        <v>108</v>
      </c>
      <c r="L15" s="14">
        <v>29</v>
      </c>
    </row>
    <row r="16" spans="1:12" ht="12.75" customHeight="1">
      <c r="A16" s="4">
        <v>12</v>
      </c>
      <c r="B16" s="1" t="s">
        <v>21</v>
      </c>
      <c r="C16" s="14" t="s">
        <v>80</v>
      </c>
      <c r="D16" s="14" t="s">
        <v>22</v>
      </c>
      <c r="E16" s="14">
        <v>32</v>
      </c>
      <c r="F16" s="14" t="s">
        <v>88</v>
      </c>
      <c r="G16" s="14">
        <v>130</v>
      </c>
      <c r="H16" s="14" t="s">
        <v>88</v>
      </c>
      <c r="I16" s="14" t="s">
        <v>84</v>
      </c>
      <c r="J16" s="13">
        <f t="shared" si="0"/>
        <v>130</v>
      </c>
      <c r="K16" s="76" t="s">
        <v>109</v>
      </c>
      <c r="L16" s="14">
        <v>27</v>
      </c>
    </row>
    <row r="17" spans="1:12" ht="12.75" customHeight="1">
      <c r="A17" s="4">
        <v>13</v>
      </c>
      <c r="B17" s="1" t="s">
        <v>49</v>
      </c>
      <c r="C17" s="14" t="s">
        <v>78</v>
      </c>
      <c r="D17" s="14" t="s">
        <v>50</v>
      </c>
      <c r="E17" s="14">
        <v>75</v>
      </c>
      <c r="F17" s="14">
        <v>48</v>
      </c>
      <c r="G17" s="14" t="s">
        <v>88</v>
      </c>
      <c r="H17" s="14">
        <v>47</v>
      </c>
      <c r="I17" s="14" t="s">
        <v>84</v>
      </c>
      <c r="J17" s="13">
        <f t="shared" si="0"/>
        <v>95</v>
      </c>
      <c r="K17" s="76" t="s">
        <v>110</v>
      </c>
      <c r="L17" s="14">
        <v>20</v>
      </c>
    </row>
    <row r="18" spans="1:12" ht="12.75" customHeight="1">
      <c r="A18" s="4">
        <v>14</v>
      </c>
      <c r="B18" s="1" t="s">
        <v>47</v>
      </c>
      <c r="C18" s="14" t="s">
        <v>78</v>
      </c>
      <c r="D18" s="14" t="s">
        <v>48</v>
      </c>
      <c r="E18" s="14">
        <v>42</v>
      </c>
      <c r="F18" s="14">
        <v>92</v>
      </c>
      <c r="G18" s="14" t="s">
        <v>88</v>
      </c>
      <c r="H18" s="14" t="s">
        <v>88</v>
      </c>
      <c r="I18" s="14" t="s">
        <v>84</v>
      </c>
      <c r="J18" s="13">
        <f t="shared" si="0"/>
        <v>92</v>
      </c>
      <c r="K18" s="76" t="s">
        <v>111</v>
      </c>
      <c r="L18" s="14">
        <v>19</v>
      </c>
    </row>
    <row r="19" spans="1:12" ht="12.75" customHeight="1">
      <c r="A19" s="4">
        <v>15</v>
      </c>
      <c r="B19" s="1" t="s">
        <v>31</v>
      </c>
      <c r="C19" s="14" t="s">
        <v>79</v>
      </c>
      <c r="D19" s="14" t="s">
        <v>32</v>
      </c>
      <c r="E19" s="14">
        <v>55</v>
      </c>
      <c r="F19" s="14" t="s">
        <v>88</v>
      </c>
      <c r="G19" s="14" t="s">
        <v>88</v>
      </c>
      <c r="H19" s="14">
        <v>38</v>
      </c>
      <c r="I19" s="14" t="s">
        <v>84</v>
      </c>
      <c r="J19" s="13">
        <f t="shared" si="0"/>
        <v>38</v>
      </c>
      <c r="K19" s="76" t="s">
        <v>112</v>
      </c>
      <c r="L19" s="14">
        <v>8</v>
      </c>
    </row>
    <row r="20" spans="1:12" ht="12.75" customHeight="1">
      <c r="A20" s="4">
        <v>16</v>
      </c>
      <c r="B20" s="1" t="s">
        <v>19</v>
      </c>
      <c r="C20" s="14" t="s">
        <v>80</v>
      </c>
      <c r="D20" s="14" t="s">
        <v>20</v>
      </c>
      <c r="E20" s="14">
        <v>2</v>
      </c>
      <c r="F20" s="14" t="s">
        <v>88</v>
      </c>
      <c r="G20" s="14" t="s">
        <v>88</v>
      </c>
      <c r="H20" s="14" t="s">
        <v>88</v>
      </c>
      <c r="I20" s="14" t="s">
        <v>84</v>
      </c>
      <c r="J20" s="13">
        <f t="shared" si="0"/>
        <v>0</v>
      </c>
      <c r="K20" s="76" t="s">
        <v>113</v>
      </c>
      <c r="L20" s="14">
        <v>0</v>
      </c>
    </row>
    <row r="21" spans="1:12" ht="12.75" customHeight="1">
      <c r="A21" s="4">
        <v>17</v>
      </c>
      <c r="B21" s="1" t="s">
        <v>51</v>
      </c>
      <c r="C21" s="14" t="s">
        <v>78</v>
      </c>
      <c r="D21" s="14" t="s">
        <v>52</v>
      </c>
      <c r="E21" s="14">
        <v>58</v>
      </c>
      <c r="F21" s="14" t="s">
        <v>88</v>
      </c>
      <c r="G21" s="14" t="s">
        <v>88</v>
      </c>
      <c r="H21" s="14" t="s">
        <v>88</v>
      </c>
      <c r="I21" s="14" t="s">
        <v>84</v>
      </c>
      <c r="J21" s="13">
        <f t="shared" si="0"/>
        <v>0</v>
      </c>
      <c r="K21" s="76" t="s">
        <v>113</v>
      </c>
      <c r="L21" s="14">
        <v>0</v>
      </c>
    </row>
    <row r="22" spans="1:12" ht="12.75" customHeight="1">
      <c r="A22" s="4">
        <v>18</v>
      </c>
      <c r="B22" s="1" t="s">
        <v>39</v>
      </c>
      <c r="C22" s="14" t="s">
        <v>78</v>
      </c>
      <c r="D22" s="14" t="s">
        <v>40</v>
      </c>
      <c r="E22" s="14">
        <v>67</v>
      </c>
      <c r="F22" s="14" t="s">
        <v>88</v>
      </c>
      <c r="G22" s="14" t="s">
        <v>88</v>
      </c>
      <c r="H22" s="14" t="s">
        <v>88</v>
      </c>
      <c r="I22" s="14" t="s">
        <v>84</v>
      </c>
      <c r="J22" s="13">
        <f t="shared" si="0"/>
        <v>0</v>
      </c>
      <c r="K22" s="76" t="s">
        <v>113</v>
      </c>
      <c r="L22" s="14">
        <v>0</v>
      </c>
    </row>
    <row r="26" spans="2:8" ht="12.75">
      <c r="B26" s="49" t="s">
        <v>133</v>
      </c>
      <c r="F26" s="90" t="s">
        <v>137</v>
      </c>
      <c r="G26" s="90"/>
      <c r="H26" s="91"/>
    </row>
    <row r="28" spans="2:8" ht="12.75">
      <c r="B28" s="28" t="s">
        <v>134</v>
      </c>
      <c r="F28" s="92" t="s">
        <v>138</v>
      </c>
      <c r="G28" s="92"/>
      <c r="H28" s="91"/>
    </row>
    <row r="30" ht="12.75">
      <c r="B30" s="28" t="s">
        <v>135</v>
      </c>
    </row>
    <row r="32" ht="12.75">
      <c r="B32" s="28" t="s">
        <v>136</v>
      </c>
    </row>
    <row r="33" spans="2:8" ht="12.75">
      <c r="B33" s="12"/>
      <c r="C33" s="12"/>
      <c r="D33" s="12"/>
      <c r="E33" s="12"/>
      <c r="F33" s="12"/>
      <c r="G33" s="12"/>
      <c r="H33" s="12"/>
    </row>
  </sheetData>
  <sheetProtection/>
  <mergeCells count="4">
    <mergeCell ref="A1:K1"/>
    <mergeCell ref="A2:K3"/>
    <mergeCell ref="F26:H26"/>
    <mergeCell ref="F28:H28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Prezes</cp:lastModifiedBy>
  <cp:lastPrinted>2008-08-10T14:29:08Z</cp:lastPrinted>
  <dcterms:created xsi:type="dcterms:W3CDTF">2008-08-04T19:41:18Z</dcterms:created>
  <dcterms:modified xsi:type="dcterms:W3CDTF">2008-08-14T13:15:06Z</dcterms:modified>
  <cp:category/>
  <cp:version/>
  <cp:contentType/>
  <cp:contentStatus/>
</cp:coreProperties>
</file>